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roups\Clinic\FILES\Criminal Defense\OPEN CASES\Compassionate Release\COVID Cases Graphing Project\"/>
    </mc:Choice>
  </mc:AlternateContent>
  <xr:revisionPtr revIDLastSave="0" documentId="13_ncr:1_{E2FA3B80-B6BB-4129-84DF-23BA8A2DB26A}" xr6:coauthVersionLast="45" xr6:coauthVersionMax="45" xr10:uidLastSave="{00000000-0000-0000-0000-000000000000}"/>
  <bookViews>
    <workbookView xWindow="-16320" yWindow="-2460" windowWidth="16440" windowHeight="28440" xr2:uid="{61F6DAFF-A177-4A23-A4B4-A5A82A94D84B}"/>
  </bookViews>
  <sheets>
    <sheet name="Sheet2" sheetId="2" r:id="rId1"/>
  </sheets>
  <definedNames>
    <definedName name="_xlnm._FilterDatabase" localSheetId="0" hidden="1">Sheet2!$EP$6:$EP$268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U278" i="2" l="1"/>
  <c r="GL278" i="2" l="1"/>
  <c r="GM278" i="2"/>
  <c r="GN278" i="2"/>
  <c r="GO278" i="2"/>
  <c r="GP278" i="2"/>
  <c r="GD278" i="2" l="1"/>
  <c r="GE278" i="2"/>
  <c r="GF278" i="2"/>
  <c r="GG278" i="2"/>
  <c r="GC278" i="2"/>
  <c r="FW278" i="2" l="1"/>
  <c r="FS278" i="2"/>
  <c r="FT278" i="2"/>
  <c r="FU278" i="2"/>
  <c r="FV278" i="2"/>
  <c r="FL278" i="2" l="1"/>
  <c r="FM278" i="2"/>
  <c r="FN278" i="2"/>
  <c r="FH278" i="2" l="1"/>
  <c r="FI278" i="2"/>
  <c r="FJ278" i="2"/>
  <c r="FK278" i="2"/>
  <c r="FG278" i="2"/>
  <c r="EL278" i="2" l="1"/>
  <c r="EK278" i="2"/>
  <c r="EJ278" i="2" l="1"/>
  <c r="EI278" i="2" l="1"/>
  <c r="EH278" i="2"/>
  <c r="EG278" i="2"/>
  <c r="EF278" i="2"/>
  <c r="EE278" i="2"/>
  <c r="ED278" i="2"/>
  <c r="EC278" i="2"/>
  <c r="EB278" i="2"/>
  <c r="EA278" i="2"/>
  <c r="DZ278" i="2"/>
  <c r="DY278" i="2"/>
  <c r="DX278" i="2" l="1"/>
  <c r="DW278" i="2" l="1"/>
  <c r="DV278" i="2"/>
  <c r="DU278" i="2"/>
  <c r="DT278" i="2"/>
  <c r="DS278" i="2" l="1"/>
  <c r="DR278" i="2"/>
  <c r="DQ278" i="2" l="1"/>
  <c r="DO278" i="2"/>
  <c r="DP278" i="2"/>
  <c r="DN278" i="2"/>
  <c r="DK278" i="2" l="1"/>
  <c r="DJ278" i="2"/>
  <c r="DI278" i="2"/>
  <c r="DH278" i="2"/>
  <c r="DG278" i="2"/>
  <c r="DM278" i="2" l="1"/>
  <c r="DL278" i="2" l="1"/>
  <c r="AS278" i="2" l="1"/>
  <c r="AT278" i="2"/>
  <c r="AU278" i="2"/>
  <c r="AV278" i="2"/>
  <c r="AW278" i="2"/>
  <c r="AX278" i="2"/>
  <c r="AY278" i="2"/>
  <c r="AR278" i="2"/>
  <c r="DF278" i="2"/>
  <c r="DE278" i="2"/>
  <c r="DD278" i="2"/>
  <c r="DC278" i="2" l="1"/>
  <c r="DB278" i="2"/>
  <c r="DA41" i="2" l="1"/>
  <c r="DA71" i="2"/>
  <c r="DA60" i="2"/>
  <c r="DA8" i="2"/>
  <c r="DA16" i="2"/>
  <c r="CZ81" i="2"/>
  <c r="CZ6" i="2"/>
  <c r="CZ41" i="2"/>
  <c r="CZ60" i="2"/>
  <c r="CZ39" i="2"/>
  <c r="CZ12" i="2"/>
  <c r="CZ11" i="2"/>
  <c r="CZ80" i="2"/>
  <c r="CZ8" i="2"/>
  <c r="CZ16" i="2"/>
  <c r="CY81" i="2"/>
  <c r="CY41" i="2"/>
  <c r="CY88" i="2"/>
  <c r="CY71" i="2"/>
  <c r="CY60" i="2"/>
  <c r="CY39" i="2"/>
  <c r="CY12" i="2"/>
  <c r="CY8" i="2"/>
  <c r="CY16" i="2"/>
  <c r="CX17" i="2"/>
  <c r="CX32" i="2"/>
  <c r="CX71" i="2"/>
  <c r="CX39" i="2"/>
  <c r="CX12" i="2"/>
  <c r="CX11" i="2"/>
  <c r="CX80" i="2"/>
  <c r="CX8" i="2"/>
  <c r="CX96" i="2"/>
  <c r="CX33" i="2"/>
  <c r="CX16" i="2"/>
  <c r="CY278" i="2" l="1"/>
  <c r="CZ278" i="2"/>
  <c r="CX278" i="2"/>
  <c r="DA278" i="2"/>
  <c r="CW81" i="2"/>
  <c r="CW17" i="2"/>
  <c r="CW102" i="2"/>
  <c r="CW98" i="2"/>
  <c r="CW41" i="2"/>
  <c r="CW71" i="2"/>
  <c r="CW25" i="2" l="1"/>
  <c r="CW12" i="2"/>
  <c r="CW8" i="2"/>
  <c r="CW16" i="2"/>
  <c r="CW278" i="2" l="1"/>
  <c r="CV17" i="2"/>
  <c r="CV32" i="2"/>
  <c r="CV41" i="2"/>
  <c r="CV60" i="2"/>
  <c r="CV10" i="2"/>
  <c r="CV39" i="2"/>
  <c r="CV12" i="2"/>
  <c r="CV11" i="2"/>
  <c r="CV8" i="2"/>
  <c r="CV16" i="2"/>
  <c r="CU17" i="2"/>
  <c r="CU32" i="2"/>
  <c r="CU41" i="2"/>
  <c r="CU71" i="2"/>
  <c r="CU60" i="2"/>
  <c r="CU39" i="2"/>
  <c r="CU12" i="2"/>
  <c r="CU11" i="2"/>
  <c r="CU8" i="2"/>
  <c r="CU16" i="2"/>
  <c r="CT81" i="2"/>
  <c r="CT41" i="2"/>
  <c r="CT12" i="2"/>
  <c r="CT8" i="2"/>
  <c r="CT96" i="2"/>
  <c r="CT50" i="2"/>
  <c r="CT16" i="2"/>
  <c r="CS17" i="2"/>
  <c r="CS12" i="2"/>
  <c r="CS11" i="2"/>
  <c r="CS8" i="2"/>
  <c r="CS16" i="2"/>
  <c r="CR81" i="2"/>
  <c r="CR17" i="2"/>
  <c r="CR102" i="2"/>
  <c r="CR32" i="2"/>
  <c r="CR41" i="2"/>
  <c r="CR71" i="2"/>
  <c r="CR39" i="2"/>
  <c r="CR12" i="2"/>
  <c r="CR11" i="2"/>
  <c r="CR8" i="2"/>
  <c r="CR96" i="2"/>
  <c r="CR50" i="2"/>
  <c r="CR16" i="2"/>
  <c r="CQ16" i="2"/>
  <c r="CQ96" i="2"/>
  <c r="CQ8" i="2"/>
  <c r="CQ11" i="2"/>
  <c r="CQ12" i="2"/>
  <c r="CQ60" i="2"/>
  <c r="CQ71" i="2"/>
  <c r="CQ41" i="2"/>
  <c r="CQ81" i="2"/>
  <c r="CU278" i="2" l="1"/>
  <c r="CV278" i="2"/>
  <c r="CR278" i="2"/>
  <c r="CT278" i="2"/>
  <c r="CQ278" i="2"/>
  <c r="CS278" i="2"/>
  <c r="CP81" i="2"/>
  <c r="CP17" i="2"/>
  <c r="CP41" i="2"/>
  <c r="CP71" i="2"/>
  <c r="CP10" i="2"/>
  <c r="CP39" i="2"/>
  <c r="CP12" i="2"/>
  <c r="CP11" i="2"/>
  <c r="CP8" i="2"/>
  <c r="CP50" i="2"/>
  <c r="CP16" i="2"/>
  <c r="CP91" i="2"/>
  <c r="CP278" i="2" l="1"/>
  <c r="CO81" i="2"/>
  <c r="CO17" i="2"/>
  <c r="CO102" i="2"/>
  <c r="CO32" i="2"/>
  <c r="CO41" i="2"/>
  <c r="CO71" i="2"/>
  <c r="CO10" i="2"/>
  <c r="CO12" i="2"/>
  <c r="CO11" i="2"/>
  <c r="CO8" i="2"/>
  <c r="CO96" i="2"/>
  <c r="CO33" i="2"/>
  <c r="CO35" i="2"/>
  <c r="CO50" i="2"/>
  <c r="CO16" i="2"/>
  <c r="CO278" i="2" l="1"/>
  <c r="CN81" i="2"/>
  <c r="CN17" i="2"/>
  <c r="CN6" i="2"/>
  <c r="CN102" i="2"/>
  <c r="CN32" i="2"/>
  <c r="CN41" i="2"/>
  <c r="CN88" i="2"/>
  <c r="CN71" i="2"/>
  <c r="CN10" i="2"/>
  <c r="CN39" i="2"/>
  <c r="CN12" i="2"/>
  <c r="CN11" i="2"/>
  <c r="CN80" i="2"/>
  <c r="CN8" i="2"/>
  <c r="CN96" i="2"/>
  <c r="CN50" i="2"/>
  <c r="CN16" i="2"/>
  <c r="CM81" i="2"/>
  <c r="CM17" i="2"/>
  <c r="CM41" i="2"/>
  <c r="CM8" i="2"/>
  <c r="CM96" i="2"/>
  <c r="CM35" i="2"/>
  <c r="CM50" i="2"/>
  <c r="CM16" i="2"/>
  <c r="CM278" i="2" l="1"/>
  <c r="CN278" i="2"/>
  <c r="CL81" i="2"/>
  <c r="CL17" i="2"/>
  <c r="CL102" i="2"/>
  <c r="CL41" i="2"/>
  <c r="CL71" i="2"/>
  <c r="CL60" i="2"/>
  <c r="CL10" i="2"/>
  <c r="CL39" i="2"/>
  <c r="CL12" i="2"/>
  <c r="CL11" i="2"/>
  <c r="CL8" i="2"/>
  <c r="CL96" i="2"/>
  <c r="CL35" i="2"/>
  <c r="CL50" i="2"/>
  <c r="CL16" i="2"/>
  <c r="CL56" i="2"/>
  <c r="CK81" i="2"/>
  <c r="CK17" i="2"/>
  <c r="CK102" i="2"/>
  <c r="CK32" i="2"/>
  <c r="CK41" i="2"/>
  <c r="CK60" i="2"/>
  <c r="CK10" i="2"/>
  <c r="CK39" i="2"/>
  <c r="CK12" i="2"/>
  <c r="CK11" i="2"/>
  <c r="CK8" i="2"/>
  <c r="CK96" i="2"/>
  <c r="CK35" i="2"/>
  <c r="CK50" i="2"/>
  <c r="CK16" i="2"/>
  <c r="CK91" i="2"/>
  <c r="CJ81" i="2"/>
  <c r="CJ17" i="2"/>
  <c r="CJ102" i="2"/>
  <c r="CJ32" i="2"/>
  <c r="CJ41" i="2"/>
  <c r="CJ71" i="2"/>
  <c r="CJ60" i="2"/>
  <c r="CJ39" i="2"/>
  <c r="CJ12" i="2"/>
  <c r="CJ27" i="2"/>
  <c r="CJ11" i="2"/>
  <c r="CJ80" i="2"/>
  <c r="CJ8" i="2"/>
  <c r="CJ96" i="2"/>
  <c r="CJ35" i="2"/>
  <c r="CJ50" i="2"/>
  <c r="CJ16" i="2"/>
  <c r="CJ91" i="2"/>
  <c r="CK278" i="2" l="1"/>
  <c r="CL278" i="2"/>
  <c r="CJ278" i="2"/>
  <c r="CI81" i="2"/>
  <c r="CI17" i="2"/>
  <c r="CI102" i="2"/>
  <c r="CI32" i="2"/>
  <c r="CI41" i="2"/>
  <c r="CI39" i="2"/>
  <c r="CI12" i="2"/>
  <c r="CI11" i="2"/>
  <c r="CI8" i="2"/>
  <c r="CI96" i="2"/>
  <c r="CI50" i="2"/>
  <c r="CI16" i="2"/>
  <c r="CH81" i="2"/>
  <c r="CH17" i="2"/>
  <c r="CH41" i="2"/>
  <c r="CH71" i="2"/>
  <c r="CH60" i="2"/>
  <c r="CH10" i="2"/>
  <c r="CH39" i="2"/>
  <c r="CH12" i="2"/>
  <c r="CH8" i="2"/>
  <c r="CH96" i="2"/>
  <c r="CH50" i="2"/>
  <c r="CH16" i="2"/>
  <c r="CG81" i="2"/>
  <c r="CG17" i="2"/>
  <c r="CG102" i="2"/>
  <c r="CG32" i="2"/>
  <c r="CG71" i="2"/>
  <c r="CG60" i="2"/>
  <c r="CG10" i="2"/>
  <c r="CG39" i="2"/>
  <c r="CG12" i="2"/>
  <c r="CG8" i="2"/>
  <c r="CG96" i="2"/>
  <c r="CG69" i="2"/>
  <c r="CG50" i="2"/>
  <c r="CG16" i="2"/>
  <c r="CH278" i="2" l="1"/>
  <c r="CI278" i="2"/>
  <c r="CG278" i="2"/>
  <c r="CF17" i="2"/>
  <c r="CF102" i="2"/>
  <c r="CF32" i="2"/>
  <c r="CF41" i="2"/>
  <c r="CF71" i="2"/>
  <c r="CF10" i="2"/>
  <c r="CF39" i="2"/>
  <c r="CF12" i="2"/>
  <c r="CF80" i="2"/>
  <c r="CF8" i="2"/>
  <c r="CF96" i="2"/>
  <c r="CF50" i="2"/>
  <c r="CF16" i="2"/>
  <c r="CE81" i="2"/>
  <c r="CE17" i="2"/>
  <c r="CE102" i="2"/>
  <c r="CE32" i="2"/>
  <c r="CE41" i="2"/>
  <c r="CE71" i="2"/>
  <c r="CE60" i="2"/>
  <c r="CE10" i="2"/>
  <c r="CE39" i="2"/>
  <c r="CE12" i="2"/>
  <c r="CE27" i="2"/>
  <c r="CE11" i="2"/>
  <c r="CE80" i="2"/>
  <c r="CE8" i="2"/>
  <c r="CE96" i="2"/>
  <c r="CE69" i="2"/>
  <c r="CE35" i="2"/>
  <c r="CE50" i="2"/>
  <c r="CE16" i="2"/>
  <c r="CE278" i="2" l="1"/>
  <c r="CF278" i="2"/>
  <c r="CD81" i="2"/>
  <c r="CD17" i="2"/>
  <c r="CD102" i="2"/>
  <c r="CD32" i="2"/>
  <c r="CD41" i="2"/>
  <c r="CD71" i="2"/>
  <c r="CD60" i="2"/>
  <c r="CD10" i="2"/>
  <c r="CD39" i="2"/>
  <c r="CD12" i="2"/>
  <c r="CD27" i="2"/>
  <c r="CD11" i="2"/>
  <c r="CD80" i="2"/>
  <c r="CD8" i="2"/>
  <c r="CD96" i="2"/>
  <c r="CD35" i="2"/>
  <c r="CD50" i="2"/>
  <c r="CD16" i="2"/>
  <c r="CD91" i="2"/>
  <c r="CC81" i="2"/>
  <c r="CC17" i="2"/>
  <c r="CC32" i="2"/>
  <c r="CC41" i="2"/>
  <c r="CC71" i="2"/>
  <c r="CC60" i="2"/>
  <c r="CC10" i="2"/>
  <c r="CC39" i="2"/>
  <c r="CC12" i="2"/>
  <c r="CC8" i="2"/>
  <c r="CC35" i="2"/>
  <c r="CC50" i="2"/>
  <c r="CC16" i="2"/>
  <c r="CD278" i="2" l="1"/>
  <c r="CC278" i="2"/>
  <c r="CB81" i="2"/>
  <c r="CB17" i="2"/>
  <c r="CB102" i="2"/>
  <c r="CB32" i="2"/>
  <c r="CB41" i="2"/>
  <c r="CB71" i="2"/>
  <c r="CB60" i="2"/>
  <c r="CB10" i="2"/>
  <c r="CB39" i="2"/>
  <c r="CB12" i="2"/>
  <c r="CB8" i="2"/>
  <c r="CB96" i="2"/>
  <c r="CB69" i="2"/>
  <c r="CB35" i="2"/>
  <c r="CB16" i="2"/>
  <c r="CB91" i="2"/>
  <c r="CA17" i="2"/>
  <c r="CA60" i="2"/>
  <c r="CA39" i="2"/>
  <c r="CA12" i="2"/>
  <c r="CA11" i="2"/>
  <c r="CA8" i="2"/>
  <c r="CA35" i="2"/>
  <c r="CA50" i="2"/>
  <c r="CA16" i="2"/>
  <c r="CB278" i="2" l="1"/>
  <c r="CA278" i="2"/>
  <c r="BZ81" i="2"/>
  <c r="BZ17" i="2"/>
  <c r="BZ102" i="2"/>
  <c r="BZ41" i="2"/>
  <c r="BZ71" i="2"/>
  <c r="BZ60" i="2"/>
  <c r="BZ10" i="2"/>
  <c r="BZ39" i="2"/>
  <c r="BZ12" i="2"/>
  <c r="BZ11" i="2"/>
  <c r="BZ8" i="2"/>
  <c r="BZ50" i="2"/>
  <c r="BZ16" i="2"/>
  <c r="BY81" i="2"/>
  <c r="BY17" i="2"/>
  <c r="BY71" i="2"/>
  <c r="BY60" i="2"/>
  <c r="BY39" i="2"/>
  <c r="BY12" i="2"/>
  <c r="BY11" i="2"/>
  <c r="BY8" i="2"/>
  <c r="BY50" i="2"/>
  <c r="BY16" i="2"/>
  <c r="BX17" i="2"/>
  <c r="BW71" i="2"/>
  <c r="BX71" i="2"/>
  <c r="BX60" i="2"/>
  <c r="BX10" i="2"/>
  <c r="BX39" i="2"/>
  <c r="BX12" i="2"/>
  <c r="BX11" i="2"/>
  <c r="BX8" i="2"/>
  <c r="BX16" i="2"/>
  <c r="BW17" i="2"/>
  <c r="BW60" i="2"/>
  <c r="BW10" i="2"/>
  <c r="BW8" i="2"/>
  <c r="BW50" i="2"/>
  <c r="BW16" i="2"/>
  <c r="BY278" i="2" l="1"/>
  <c r="BW278" i="2"/>
  <c r="BX278" i="2"/>
  <c r="BZ278" i="2"/>
  <c r="BV17" i="2"/>
  <c r="BV32" i="2"/>
  <c r="BV41" i="2"/>
  <c r="BV71" i="2"/>
  <c r="BV60" i="2"/>
  <c r="BV10" i="2"/>
  <c r="BV39" i="2"/>
  <c r="BV12" i="2"/>
  <c r="BV80" i="2"/>
  <c r="BV8" i="2"/>
  <c r="BV50" i="2"/>
  <c r="BV16" i="2"/>
  <c r="BV278" i="2" l="1"/>
  <c r="BU81" i="2"/>
  <c r="BU17" i="2"/>
  <c r="BU32" i="2"/>
  <c r="BU41" i="2"/>
  <c r="BU71" i="2"/>
  <c r="BU12" i="2"/>
  <c r="BU11" i="2"/>
  <c r="BU8" i="2"/>
  <c r="BU50" i="2"/>
  <c r="BU16" i="2"/>
  <c r="BU278" i="2" l="1"/>
  <c r="BT81" i="2"/>
  <c r="BT32" i="2"/>
  <c r="BT60" i="2"/>
  <c r="BT10" i="2"/>
  <c r="BT39" i="2"/>
  <c r="BT12" i="2"/>
  <c r="BT8" i="2"/>
  <c r="BT50" i="2"/>
  <c r="BT16" i="2"/>
  <c r="BT278" i="2" l="1"/>
  <c r="BS17" i="2"/>
  <c r="BS41" i="2"/>
  <c r="BS12" i="2"/>
  <c r="BS8" i="2"/>
  <c r="BS50" i="2"/>
  <c r="BS16" i="2"/>
  <c r="BR17" i="2"/>
  <c r="BR12" i="2"/>
  <c r="BR8" i="2"/>
  <c r="BR50" i="2"/>
  <c r="BR16" i="2"/>
  <c r="BQ17" i="2"/>
  <c r="BQ60" i="2"/>
  <c r="BQ39" i="2"/>
  <c r="BQ12" i="2"/>
  <c r="BQ8" i="2"/>
  <c r="BQ50" i="2"/>
  <c r="BQ16" i="2"/>
  <c r="BP81" i="2"/>
  <c r="BP32" i="2"/>
  <c r="BP41" i="2"/>
  <c r="BP60" i="2"/>
  <c r="BP10" i="2"/>
  <c r="BP39" i="2"/>
  <c r="BP12" i="2"/>
  <c r="BP11" i="2"/>
  <c r="BP8" i="2"/>
  <c r="BP35" i="2"/>
  <c r="BP50" i="2"/>
  <c r="BP16" i="2"/>
  <c r="BO81" i="2"/>
  <c r="BO17" i="2"/>
  <c r="BO60" i="2"/>
  <c r="BO39" i="2"/>
  <c r="BO12" i="2"/>
  <c r="BO11" i="2"/>
  <c r="BO8" i="2"/>
  <c r="BO50" i="2"/>
  <c r="BO16" i="2"/>
  <c r="BS278" i="2" l="1"/>
  <c r="BR278" i="2"/>
  <c r="BQ278" i="2"/>
  <c r="BO278" i="2"/>
  <c r="BP278" i="2"/>
  <c r="BN278" i="2"/>
  <c r="BM278" i="2" l="1"/>
  <c r="BL278" i="2" l="1"/>
  <c r="BK278" i="2" l="1"/>
  <c r="BJ278" i="2" l="1"/>
  <c r="BI278" i="2"/>
  <c r="BH278" i="2"/>
  <c r="BG278" i="2" l="1"/>
  <c r="BF278" i="2" l="1"/>
  <c r="BE278" i="2" l="1"/>
  <c r="BD278" i="2"/>
  <c r="BC278" i="2"/>
  <c r="BB278" i="2"/>
  <c r="BA278" i="2"/>
  <c r="AZ278" i="2"/>
  <c r="AQ278" i="2" l="1"/>
  <c r="AF278" i="2" l="1"/>
  <c r="B278" i="2"/>
  <c r="AP278" i="2" l="1"/>
  <c r="AO278" i="2" l="1"/>
  <c r="AN278" i="2" l="1"/>
  <c r="AM278" i="2" l="1"/>
  <c r="AL278" i="2" l="1"/>
  <c r="AK278" i="2" l="1"/>
  <c r="AJ278" i="2" l="1"/>
  <c r="AI278" i="2" l="1"/>
  <c r="AH278" i="2" l="1"/>
  <c r="AG278" i="2"/>
  <c r="AE278" i="2" l="1"/>
  <c r="AD278" i="2" l="1"/>
  <c r="AC278" i="2"/>
  <c r="D278" i="2" l="1"/>
  <c r="C278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Q278" i="2"/>
  <c r="R278" i="2"/>
  <c r="S278" i="2"/>
  <c r="T278" i="2"/>
  <c r="U278" i="2"/>
  <c r="V278" i="2"/>
  <c r="W278" i="2"/>
  <c r="X278" i="2"/>
  <c r="Y278" i="2"/>
  <c r="Z278" i="2"/>
  <c r="AA278" i="2"/>
  <c r="AB27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tc={7C9FBD56-63D7-4DDE-B990-A1064A63F374}</author>
    <author>tc={207C2742-2948-4376-9060-EA242C28B18B}</author>
    <author>tc={ABADB4C1-D6D7-46E1-8EDE-619011F2D04F}</author>
    <author>tc={106D2C56-BAB9-4B8D-9281-852DE83442EF}</author>
  </authors>
  <commentList>
    <comment ref="W20" authorId="0" shapeId="0" xr:uid="{7C9FBD56-63D7-4DDE-B990-A1064A63F374}">
      <text>
        <t>[Threaded comment]
Your version of Excel allows you to read this threaded comment; however, any edits to it will get removed if the file is opened in a newer version of Excel. Learn more: https://go.microsoft.com/fwlink/?linkid=870924
Comment:
    Very clearly a case where the number of active cases decreases because someone died.</t>
      </text>
    </comment>
    <comment ref="AC96" authorId="1" shapeId="0" xr:uid="{207C2742-2948-4376-9060-EA242C28B18B}">
      <text>
        <t>[Threaded comment]
Your version of Excel allows you to read this threaded comment; however, any edits to it will get removed if the file is opened in a newer version of Excel. Learn more: https://go.microsoft.com/fwlink/?linkid=870924
Comment:
    1 death</t>
      </text>
    </comment>
    <comment ref="P157" authorId="2" shapeId="0" xr:uid="{ABADB4C1-D6D7-46E1-8EDE-619011F2D04F}">
      <text>
        <t>[Threaded comment]
Your version of Excel allows you to read this threaded comment; however, any edits to it will get removed if the file is opened in a newer version of Excel. Learn more: https://go.microsoft.com/fwlink/?linkid=870924
Comment:
    Apr. 21: 0 active cases, but one death</t>
      </text>
    </comment>
    <comment ref="Z189" authorId="3" shapeId="0" xr:uid="{106D2C56-BAB9-4B8D-9281-852DE83442EF}">
      <text>
        <t>[Threaded comment]
Your version of Excel allows you to read this threaded comment; however, any edits to it will get removed if the file is opened in a newer version of Excel. Learn more: https://go.microsoft.com/fwlink/?linkid=870924
Comment:
    0 active cases, but 1 death. Observe that someone died of it before BOP even reported they had it. Looks like a major testing problem.</t>
      </text>
    </comment>
  </commentList>
</comments>
</file>

<file path=xl/sharedStrings.xml><?xml version="1.0" encoding="utf-8"?>
<sst xmlns="http://schemas.openxmlformats.org/spreadsheetml/2006/main" count="304" uniqueCount="303">
  <si>
    <t>Lompoc USP</t>
  </si>
  <si>
    <t>Butner Medium I FCI</t>
  </si>
  <si>
    <t>Danbury FCI</t>
  </si>
  <si>
    <t>Yazoo City Low FCI</t>
  </si>
  <si>
    <t>Oakdale I FCI</t>
  </si>
  <si>
    <t>Elkton FCI</t>
  </si>
  <si>
    <t>Milan FCI</t>
  </si>
  <si>
    <t>Butner Low FCI</t>
  </si>
  <si>
    <t>Atlanta USP</t>
  </si>
  <si>
    <t>Otisville FCI</t>
  </si>
  <si>
    <t>Grand Prairie</t>
  </si>
  <si>
    <t>Leavenworth USP</t>
  </si>
  <si>
    <t>Ray Brook</t>
  </si>
  <si>
    <t>Yazoo City Medium FCI</t>
  </si>
  <si>
    <t>New York MCC</t>
  </si>
  <si>
    <t>Brooklyn MDC</t>
  </si>
  <si>
    <t>Bennettsville FCI</t>
  </si>
  <si>
    <t>Butner FMC</t>
  </si>
  <si>
    <t>Canaan USP</t>
  </si>
  <si>
    <t>Carswell FMC</t>
  </si>
  <si>
    <t>Central Office  HQ</t>
  </si>
  <si>
    <t>Central Territorial of the Salvation Army; DBA Salvation Army Correctional Ser (RRC)</t>
  </si>
  <si>
    <t>Chicago MCC</t>
  </si>
  <si>
    <t>Cumberland FCI</t>
  </si>
  <si>
    <t>Dismas House of St. Louis (RRC)</t>
  </si>
  <si>
    <t>Fort Dix FCI</t>
  </si>
  <si>
    <t>Southeast RO</t>
  </si>
  <si>
    <t>Talladega FCI</t>
  </si>
  <si>
    <t>Yazoo City USP</t>
  </si>
  <si>
    <t>TOTAL</t>
  </si>
  <si>
    <t>Aliceville FCI</t>
  </si>
  <si>
    <t>Apr. 6</t>
  </si>
  <si>
    <t>Apr. 7</t>
  </si>
  <si>
    <t>Allenwood USP</t>
  </si>
  <si>
    <t>Los Angeles MDC</t>
  </si>
  <si>
    <t>McCreary USP</t>
  </si>
  <si>
    <t>Oakdale II FCI</t>
  </si>
  <si>
    <t>Apr. 8</t>
  </si>
  <si>
    <t>Apr. 10</t>
  </si>
  <si>
    <t>Coleman Low FCI</t>
  </si>
  <si>
    <t>Fort Worth FMC</t>
  </si>
  <si>
    <t>Memphis FCI</t>
  </si>
  <si>
    <t>Miami FDC</t>
  </si>
  <si>
    <t>Rock  Valley Community Program (RRC)</t>
  </si>
  <si>
    <t>Seagoville FCI</t>
  </si>
  <si>
    <t>Apr. 11</t>
  </si>
  <si>
    <t>Allenwood Medium FCI</t>
  </si>
  <si>
    <t>Community Education Centers; DBA: CEC (RRC) (Philadelphia)</t>
  </si>
  <si>
    <t>Community Education Centers; DBA: CEC (RRC) (Newark)</t>
  </si>
  <si>
    <t>Terminal Island FCI</t>
  </si>
  <si>
    <t>Apr. 12</t>
  </si>
  <si>
    <t>Oklahoma City FTC</t>
  </si>
  <si>
    <t>Apr. 13</t>
  </si>
  <si>
    <t>Apr. 14</t>
  </si>
  <si>
    <t>GEO Reentry of Alaska, Inc. (RRC)</t>
  </si>
  <si>
    <t>Date</t>
  </si>
  <si>
    <t>Apr. 15</t>
  </si>
  <si>
    <t>Community Solutions, Inc. (RRC) (Hartford)</t>
  </si>
  <si>
    <t>Fairton FCI</t>
  </si>
  <si>
    <t>Kintock Group, The (RRC) (Newark)</t>
  </si>
  <si>
    <t xml:space="preserve">*all totals are checked against BOP's total reported for the day (inmates and staff) to ensure accuracy </t>
  </si>
  <si>
    <t>No data from institution that previously reported cases</t>
  </si>
  <si>
    <t>Day's total is lower than the previous day's total</t>
  </si>
  <si>
    <t>Inmates Recovered</t>
  </si>
  <si>
    <t>Staff Recovered</t>
  </si>
  <si>
    <t>Inmate Deaths</t>
  </si>
  <si>
    <t>Apr. 17</t>
  </si>
  <si>
    <t>Apr. 16</t>
  </si>
  <si>
    <t>Tallahassee FCI</t>
  </si>
  <si>
    <t>Apr. 18</t>
  </si>
  <si>
    <t>Lompoc FCI</t>
  </si>
  <si>
    <t>Apr. 19</t>
  </si>
  <si>
    <t>Volunteers of America of Western New York, Inc. (RRC)</t>
  </si>
  <si>
    <t xml:space="preserve">Apr. 20 </t>
  </si>
  <si>
    <t>Apr. 21</t>
  </si>
  <si>
    <t>Heartline, Inc. (RRC)</t>
  </si>
  <si>
    <t>Apr. 22</t>
  </si>
  <si>
    <t>Cherry Street Services, Inc. (RRC) (Detroit)</t>
  </si>
  <si>
    <t>Englewood FCI</t>
  </si>
  <si>
    <t>Apr. 23</t>
  </si>
  <si>
    <t>Devens FMC</t>
  </si>
  <si>
    <t>Lewisburg USP</t>
  </si>
  <si>
    <t>Apr. 24</t>
  </si>
  <si>
    <t>Behavioral Systems Southwest, Inc. (RRC) (Phoenix)</t>
  </si>
  <si>
    <t>Coleman  I USP</t>
  </si>
  <si>
    <t>Coleman II USP</t>
  </si>
  <si>
    <t>GEO Care, LLC (RRC)</t>
  </si>
  <si>
    <t>Miami FCI</t>
  </si>
  <si>
    <t>Volunteers of America, Inc. (Minnesota) (RRC)</t>
  </si>
  <si>
    <t>Apr. 25</t>
  </si>
  <si>
    <t>Apr. 26</t>
  </si>
  <si>
    <t>Behavioral Systems Southwest, Inc. (RRC) (Los Angeles)</t>
  </si>
  <si>
    <t>La Tuna FCI</t>
  </si>
  <si>
    <t>Victorville Medium II FCI</t>
  </si>
  <si>
    <t>Apr. 27</t>
  </si>
  <si>
    <t>Community Solutions, Inc.  (RRC) (Wilmington)</t>
  </si>
  <si>
    <t>Lexington FMC</t>
  </si>
  <si>
    <t>Apr. 28</t>
  </si>
  <si>
    <t>Volunteers of America of Greater Ohio (RRC)</t>
  </si>
  <si>
    <t>Apr. 29</t>
  </si>
  <si>
    <t>Apr. 30</t>
  </si>
  <si>
    <t>Philadelphia FDC</t>
  </si>
  <si>
    <t>Southeast Missouri Behavioral Health, Inc.; DBA: SEMO CTC (RRC)</t>
  </si>
  <si>
    <t>Beaumont Low FCI</t>
  </si>
  <si>
    <t>Beaumont Medium FCI</t>
  </si>
  <si>
    <t>Gilmer FCI</t>
  </si>
  <si>
    <t>Rochester FMC</t>
  </si>
  <si>
    <t>Watkinson House (RRC)</t>
  </si>
  <si>
    <t>Keeton Corrections, Inc. (Birmingham) (RRC)</t>
  </si>
  <si>
    <t xml:space="preserve">As of May 7, BOP now reports recovered cases by institution </t>
  </si>
  <si>
    <t>El  Reno FCI</t>
  </si>
  <si>
    <t>Montgomery FPC</t>
  </si>
  <si>
    <t>Jump of at least 100 cases</t>
  </si>
  <si>
    <t>Institutions that previously reported cases, but are not included in BOP's count of institutions with recovered cases</t>
  </si>
  <si>
    <t>BOP Began testing asymptomatic individuals Apr. 27</t>
  </si>
  <si>
    <t>Not included in "Total" calculation (because now included in institution counts)</t>
  </si>
  <si>
    <t>Central Arizona Florence Correctional Complex (RRC)</t>
  </si>
  <si>
    <t>Hampshire House (RRC)</t>
  </si>
  <si>
    <t>Cherry Street Services, Inc. (RRC)  (Grand Rapids)</t>
  </si>
  <si>
    <t>McDowell FCI</t>
  </si>
  <si>
    <t>Dismas Charities Inc. (RRC) (Corpus Christi)</t>
  </si>
  <si>
    <t>Dismas of Manchester (RRC)</t>
  </si>
  <si>
    <t>Otero County Prison Facility (RRC)</t>
  </si>
  <si>
    <t>JL Santa Rita Jail (RRC)</t>
  </si>
  <si>
    <t>Petersburg Low FCI</t>
  </si>
  <si>
    <t>Coleman Medium FCI</t>
  </si>
  <si>
    <t>Geo Care, Inc. (RRC)   (Bronx)</t>
  </si>
  <si>
    <t>GEO Reentry, Inc. (RRC) (Leavenworth)</t>
  </si>
  <si>
    <t>Kintock Group, The (RRC)   (Philadelphia)</t>
  </si>
  <si>
    <t>Volunteers of America   (RRC) (Metairie)</t>
  </si>
  <si>
    <t>Behavioral Systems Southwest, Inc.  (RRC) (Van Nuys)</t>
  </si>
  <si>
    <t>Community Education Centers  (RRC) (Rapid City)</t>
  </si>
  <si>
    <t>Community Resources for Justice, Inc. (RRC) (Boston)</t>
  </si>
  <si>
    <t>Correctional Alternatives Inc. (RRC) San Diego</t>
  </si>
  <si>
    <t>Mid-Atlantic RO</t>
  </si>
  <si>
    <t>Terra Haute USP</t>
  </si>
  <si>
    <t>The Geo Group, Inc. (RRC)</t>
  </si>
  <si>
    <t>Tuscon USP</t>
  </si>
  <si>
    <t>Bannum, Inc. (RRC)</t>
  </si>
  <si>
    <t>Butner Medium II FCI</t>
  </si>
  <si>
    <t>Cass County Jail (RRC)</t>
  </si>
  <si>
    <t>Hazelton USP</t>
  </si>
  <si>
    <t>Horizon House (RRC)</t>
  </si>
  <si>
    <t>Northeast RO</t>
  </si>
  <si>
    <t>South Central RO</t>
  </si>
  <si>
    <t>Hillsborough county RRC</t>
  </si>
  <si>
    <t>Warren B. Rudman U.S. Courthouse (RRC)</t>
  </si>
  <si>
    <t>Crosspoint Inc. (RRC)</t>
  </si>
  <si>
    <t>Dublin FCI</t>
  </si>
  <si>
    <t>Brawley RRC (RRC)</t>
  </si>
  <si>
    <t xml:space="preserve">Geo-Taylor St. Facility (RRC) </t>
  </si>
  <si>
    <t>Houston FDC</t>
  </si>
  <si>
    <t>Texarkana FCI</t>
  </si>
  <si>
    <t>Dismas Of Laredo (RRC)</t>
  </si>
  <si>
    <t>Marion USP</t>
  </si>
  <si>
    <t>Pollock FCI</t>
  </si>
  <si>
    <t>The Fifth Judicial District of Des Moines (RRC)</t>
  </si>
  <si>
    <t xml:space="preserve">Staff Deaths </t>
  </si>
  <si>
    <t>Estill FCI</t>
  </si>
  <si>
    <t>The Mirror Inc. (RRC)</t>
  </si>
  <si>
    <t>Thomson USP</t>
  </si>
  <si>
    <t>Geo Care (RRC) Las Vegas</t>
  </si>
  <si>
    <t>Herlong FCI</t>
  </si>
  <si>
    <t>San Diego MCC</t>
  </si>
  <si>
    <t>Springfield MCFP</t>
  </si>
  <si>
    <t>Pollock USP</t>
  </si>
  <si>
    <t>Big Spring FCI</t>
  </si>
  <si>
    <t>Phoenix FCI</t>
  </si>
  <si>
    <t>Greenville FCI</t>
  </si>
  <si>
    <t>Duluth FPC</t>
  </si>
  <si>
    <t>Bastrop FCI</t>
  </si>
  <si>
    <t>Western RO</t>
  </si>
  <si>
    <t>Forrest City Low FCI</t>
  </si>
  <si>
    <t>Forrest City Medium FCI</t>
  </si>
  <si>
    <t>Terra Haute FCI</t>
  </si>
  <si>
    <t>Atwater USP</t>
  </si>
  <si>
    <t>Victorville USP</t>
  </si>
  <si>
    <t>GEO Care Inc. (Brownsville)</t>
  </si>
  <si>
    <t>Tuscon FCI</t>
  </si>
  <si>
    <t>Wisconson Community Svs (RRC)</t>
  </si>
  <si>
    <t>Ashland FCI</t>
  </si>
  <si>
    <t>Edgefield FCI</t>
  </si>
  <si>
    <t>Oxford FCI</t>
  </si>
  <si>
    <t>Working Alternatives (RRC)</t>
  </si>
  <si>
    <t>Sandstone FCI</t>
  </si>
  <si>
    <t>ACS Corrections (RRC)</t>
  </si>
  <si>
    <t>GEO Group (Edinburg)</t>
  </si>
  <si>
    <t>Pekin FCI</t>
  </si>
  <si>
    <t>Pensacola FPC</t>
  </si>
  <si>
    <t>Williamsburg FCI</t>
  </si>
  <si>
    <t>Fresno County Jail (RRC)</t>
  </si>
  <si>
    <t>Schuylkill FCI</t>
  </si>
  <si>
    <t>Waseca FCI</t>
  </si>
  <si>
    <t xml:space="preserve">City of Faith RRC </t>
  </si>
  <si>
    <t>Guaynabo MDC</t>
  </si>
  <si>
    <t>Jesup FCI</t>
  </si>
  <si>
    <t>Sheridan FCI</t>
  </si>
  <si>
    <t>Three Rivers FCI</t>
  </si>
  <si>
    <t xml:space="preserve">GEO Care Salt Lake City Center </t>
  </si>
  <si>
    <t>Hazelton FCI</t>
  </si>
  <si>
    <t>Lee USP</t>
  </si>
  <si>
    <t>Mendota FCI</t>
  </si>
  <si>
    <t>Victorville Medium I FCI</t>
  </si>
  <si>
    <t>K eeton Corrections, Inc. Jacksonville</t>
  </si>
  <si>
    <t>Manchester FCI</t>
  </si>
  <si>
    <t>Riverside Christian Ministries (RRC)</t>
  </si>
  <si>
    <t>Dismas Charities (RRC) (Hattiesburg)</t>
  </si>
  <si>
    <t>Marianna FCI</t>
  </si>
  <si>
    <t>GEO Group (Sacramento)</t>
  </si>
  <si>
    <t>Salvation Army (RRC) Chattanooga</t>
  </si>
  <si>
    <t>Alternatives Incorporated (RRC)</t>
  </si>
  <si>
    <t xml:space="preserve">Bryan FPC </t>
  </si>
  <si>
    <t>Corecivic (RRC) Raleigh</t>
  </si>
  <si>
    <t>Corecivic (RRC) Norfolk</t>
  </si>
  <si>
    <t>Glynco</t>
  </si>
  <si>
    <t>Oriana House Inc. (RRC)</t>
  </si>
  <si>
    <t>Florence ADMAX USP</t>
  </si>
  <si>
    <t>Loretto FCI</t>
  </si>
  <si>
    <t>Honolulu FDC</t>
  </si>
  <si>
    <t>GEO Group (El Monte)</t>
  </si>
  <si>
    <t>Beaumont USP</t>
  </si>
  <si>
    <t>Beckley FCI</t>
  </si>
  <si>
    <t>Berlin FCI</t>
  </si>
  <si>
    <t>Florence FCI</t>
  </si>
  <si>
    <t>Big Sandy USP</t>
  </si>
  <si>
    <t>SeaTac FDC</t>
  </si>
  <si>
    <t>** According to BOP website, COVID-19 case data is subject to change throughout the day. Data is gathered by Univeristy of Iowa research assistants daily generally around 2:00 PM CST. CHART MAY NOT REFLECT ALL DAILY DATA UDPATES/CHANGES.</t>
  </si>
  <si>
    <t>DAILY RECOVERY/POSITIVE/INMATE DEATH TOTALS NOT GATHERED (DAILY TOTAL REFLECTS SUM OF TOTALS BY INSTITUTION)</t>
  </si>
  <si>
    <t>Atalbert House, Inc. (RRC)</t>
  </si>
  <si>
    <t>Allenwood Low FCI</t>
  </si>
  <si>
    <t>Alvis House Inc. (RRC)</t>
  </si>
  <si>
    <t>Baldwin County Jail (RRC )</t>
  </si>
  <si>
    <t>Florence  High USP</t>
  </si>
  <si>
    <t>NW Regional Re-Entry Center (RRC)</t>
  </si>
  <si>
    <t>Morgantown FCI</t>
  </si>
  <si>
    <t>Safford FCI</t>
  </si>
  <si>
    <t>Petersburg Medium FCI</t>
  </si>
  <si>
    <t>Salvation Army (RRC) West Palm Beach</t>
  </si>
  <si>
    <t>Secor Incorporated (RRC)</t>
  </si>
  <si>
    <t>CORE Services Group, Inc. (RRC)</t>
  </si>
  <si>
    <t>CSC-Dismas Charities (RRC)</t>
  </si>
  <si>
    <t>Volunteers of America Texas, Inc. (RRC)</t>
  </si>
  <si>
    <t>Salvation Army (RRC) Fort Myers</t>
  </si>
  <si>
    <t>Volunteers of America Inc. (RRC) San Juan</t>
  </si>
  <si>
    <t>Alpha House of Springfield (RRC)</t>
  </si>
  <si>
    <t>Dismas Charities (RRC)        (Midland)</t>
  </si>
  <si>
    <t>Dismas Charities (RRC)      (Del Rio)</t>
  </si>
  <si>
    <t xml:space="preserve">Dismas Charities (RRC)     (Greensboro) </t>
  </si>
  <si>
    <t>Dismas Charities (RRC)  (Memphis)</t>
  </si>
  <si>
    <t>Dismas Charities (RRC)   (Tuscon)</t>
  </si>
  <si>
    <t>Dismas Charities Albuquerque (RRC)</t>
  </si>
  <si>
    <t>Dismas Charities Inc.  (RRC)      (Lexington)</t>
  </si>
  <si>
    <t>Dismas Charities Inc.  (RRC)    (Orlando)</t>
  </si>
  <si>
    <t>Dismas Charities Inc. (RRC)   (Omaha)</t>
  </si>
  <si>
    <t>Dismas Charities Inc. (RRC)  (Sioux City)</t>
  </si>
  <si>
    <t>Dismas Charities Inc. (RRC)  (Dania)</t>
  </si>
  <si>
    <t>Volunteers of America Fort Worth Texas</t>
  </si>
  <si>
    <t>Volunteers of America Inc. (RRC)     Indianapolis</t>
  </si>
  <si>
    <t>Volunteers of America Inc. (RRC)    Baltimore</t>
  </si>
  <si>
    <t>County Rehabilitation Center (RRC)</t>
  </si>
  <si>
    <t>Midway Rehabilitation Center (RRC)</t>
  </si>
  <si>
    <t>Behavioral Systems S.W. (RRC) (Rubidoux)</t>
  </si>
  <si>
    <t>Volunteers of America, Inc. (Minnesota) (RRC) Roseville</t>
  </si>
  <si>
    <t>Yankton FPC</t>
  </si>
  <si>
    <t>Lane County Department of Public Safety (RRC)</t>
  </si>
  <si>
    <t>Community Extended Nuclear TRA (RRC)(Fargo)</t>
  </si>
  <si>
    <t>Community Extended Nuclear TRA (RRC)(Mandan)</t>
  </si>
  <si>
    <t>Linn County Correctional Center (RRC)(Cedar Rapids)</t>
  </si>
  <si>
    <t>Alderson FPC</t>
  </si>
  <si>
    <t>Lutherin Social Services (RRC)</t>
  </si>
  <si>
    <t>Dismas Charities (RRC) (Lac Cruces)</t>
  </si>
  <si>
    <t>Dismas Charities Inc. (RRC) (Montgomery)</t>
  </si>
  <si>
    <t>Keeton Corrections, Inc. (Tallahassee)</t>
  </si>
  <si>
    <t>Alston Wilkes Society (RRC)</t>
  </si>
  <si>
    <t>Dismas Charities Inc. (RRC)(Augusta)</t>
  </si>
  <si>
    <t>Michigan Dept. of Corrections (RRC)</t>
  </si>
  <si>
    <t>Great Falls Pre-Release Center (RRC)</t>
  </si>
  <si>
    <t>McKean FCI</t>
  </si>
  <si>
    <t>Community Resources for Justice, Inc. (RRC) (Buffalo)</t>
  </si>
  <si>
    <t>Dismas Charities (RRC) (Savannah)</t>
  </si>
  <si>
    <t>Port of Hope RRC (Boise)</t>
  </si>
  <si>
    <t>Family guidance centers Inc. (RRC)</t>
  </si>
  <si>
    <t>Anchorage RRC Cordova Center (RRC)</t>
  </si>
  <si>
    <t>Centerstone of Illinois (RRC)</t>
  </si>
  <si>
    <t>Dismas Charities Louisville (RRC)</t>
  </si>
  <si>
    <t>Human Service Center (RRC)</t>
  </si>
  <si>
    <t>RRK Enterprises DBA Independence House (RRC)</t>
  </si>
  <si>
    <t>The Klintock Group Inc. (RRC)</t>
  </si>
  <si>
    <t>Volunteers of America of IN (RRC)</t>
  </si>
  <si>
    <t>Dismas Charities, Inc. (RRC) (Kearney)</t>
  </si>
  <si>
    <t>Dismas Charities (RRC) (El Paso)</t>
  </si>
  <si>
    <t>*No data was published for 9/19 &amp; 9/20, 11/11</t>
  </si>
  <si>
    <t>Community Education Centers (Mills)</t>
  </si>
  <si>
    <t>The Kintock Group (Bridgeton)</t>
  </si>
  <si>
    <t>Banyan Community Health (Miami)</t>
  </si>
  <si>
    <t>Community Corrections Assoc. (Youngstown)</t>
  </si>
  <si>
    <t>Firetree LTD. (RRC) (Syracuse)</t>
  </si>
  <si>
    <t>Firetree LTD. (RRC) (Harrisburg)</t>
  </si>
  <si>
    <t>North Central RO (KCK)</t>
  </si>
  <si>
    <t>Dismas Charities Nashville (RRC)</t>
  </si>
  <si>
    <t>Lake Region Law Enforcement CE (RRC)</t>
  </si>
  <si>
    <t>Pioneer Human Services; DBA: Pioneer Industries (RRC) (Seattle)</t>
  </si>
  <si>
    <t>Pioneer Human Services (RRC) (Spokane)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</si>
</sst>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rgb="FF003366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3" borderId="0" xfId="0" applyFill="1"/>
    <xf numFmtId="0" fontId="0" fillId="2" borderId="0" xfId="0" applyFill="1"/>
    <xf numFmtId="0" fontId="0" fillId="0" borderId="0" xfId="0" applyFill="1" applyAlignment="1">
      <alignment wrapText="1"/>
    </xf>
    <xf numFmtId="0" fontId="0" fillId="4" borderId="0" xfId="0" applyFill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NumberFormat="1" applyFill="1"/>
    <xf numFmtId="0" fontId="0" fillId="3" borderId="0" xfId="0" applyNumberFormat="1" applyFill="1"/>
    <xf numFmtId="0" fontId="0" fillId="2" borderId="0" xfId="0" applyNumberFormat="1" applyFill="1"/>
    <xf numFmtId="164" fontId="0" fillId="5" borderId="0" xfId="0" applyNumberFormat="1" applyFill="1" applyAlignment="1">
      <alignment horizontal="left"/>
    </xf>
    <xf numFmtId="0" fontId="0" fillId="6" borderId="0" xfId="0" applyNumberFormat="1" applyFill="1"/>
    <xf numFmtId="0" fontId="0" fillId="6" borderId="0" xfId="0" applyFill="1"/>
    <xf numFmtId="0" fontId="0" fillId="7" borderId="0" xfId="0" applyFill="1"/>
    <xf numFmtId="0" fontId="0" fillId="4" borderId="0" xfId="0" applyNumberFormat="1" applyFill="1"/>
    <xf numFmtId="0" fontId="0" fillId="7" borderId="0" xfId="0" applyNumberFormat="1" applyFill="1"/>
    <xf numFmtId="16" fontId="0" fillId="0" borderId="0" xfId="0" applyNumberFormat="1"/>
    <xf numFmtId="0" fontId="0" fillId="8" borderId="0" xfId="0" applyNumberFormat="1" applyFill="1"/>
    <xf numFmtId="0" fontId="0" fillId="8" borderId="0" xfId="0" applyFill="1"/>
    <xf numFmtId="0" fontId="0" fillId="0" borderId="0" xfId="0" applyNumberFormat="1" applyFont="1" applyFill="1"/>
    <xf numFmtId="0" fontId="1" fillId="0" borderId="0" xfId="0" applyFont="1" applyFill="1"/>
    <xf numFmtId="0" fontId="2" fillId="9" borderId="0" xfId="0" applyFont="1" applyFill="1"/>
    <xf numFmtId="0" fontId="1" fillId="8" borderId="0" xfId="0" applyFont="1" applyFill="1"/>
    <xf numFmtId="0" fontId="0" fillId="8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/>
    <xf numFmtId="16" fontId="0" fillId="0" borderId="0" xfId="0" applyNumberFormat="1" applyFill="1"/>
    <xf numFmtId="16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598416197824958E-2"/>
          <c:y val="9.7275306921657589E-2"/>
          <c:w val="0.95825071936781525"/>
          <c:h val="0.78348127367104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Sheet2!$C$4</c:f>
              <c:strCache>
                <c:ptCount val="1"/>
                <c:pt idx="0">
                  <c:v>Apr. 7</c:v>
                </c:pt>
              </c:strCache>
            </c:strRef>
          </c:tx>
          <c:spPr>
            <a:solidFill>
              <a:schemeClr val="accent3">
                <a:tint val="3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Sheet2!$C$6:$C$25</c:f>
              <c:numCache>
                <c:formatCode>General</c:formatCode>
                <c:ptCount val="20"/>
                <c:pt idx="2">
                  <c:v>18</c:v>
                </c:pt>
                <c:pt idx="5">
                  <c:v>17</c:v>
                </c:pt>
                <c:pt idx="8">
                  <c:v>1</c:v>
                </c:pt>
                <c:pt idx="10">
                  <c:v>14</c:v>
                </c:pt>
                <c:pt idx="12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6-411F-80A0-10DC73753257}"/>
            </c:ext>
          </c:extLst>
        </c:ser>
        <c:ser>
          <c:idx val="1"/>
          <c:order val="1"/>
          <c:tx>
            <c:strRef>
              <c:f>Sheet2!$D$4</c:f>
              <c:strCache>
                <c:ptCount val="1"/>
                <c:pt idx="0">
                  <c:v>Apr. 8</c:v>
                </c:pt>
              </c:strCache>
            </c:strRef>
          </c:tx>
          <c:spPr>
            <a:solidFill>
              <a:schemeClr val="accent3">
                <a:tint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Sheet2!$D$6:$D$25</c:f>
              <c:numCache>
                <c:formatCode>General</c:formatCode>
                <c:ptCount val="20"/>
                <c:pt idx="2">
                  <c:v>18</c:v>
                </c:pt>
                <c:pt idx="5">
                  <c:v>17</c:v>
                </c:pt>
                <c:pt idx="8">
                  <c:v>1</c:v>
                </c:pt>
                <c:pt idx="10">
                  <c:v>14</c:v>
                </c:pt>
                <c:pt idx="12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6-411F-80A0-10DC73753257}"/>
            </c:ext>
          </c:extLst>
        </c:ser>
        <c:ser>
          <c:idx val="2"/>
          <c:order val="2"/>
          <c:tx>
            <c:strRef>
              <c:f>Sheet2!$E$4</c:f>
              <c:strCache>
                <c:ptCount val="1"/>
                <c:pt idx="0">
                  <c:v>Apr. 10</c:v>
                </c:pt>
              </c:strCache>
            </c:strRef>
          </c:tx>
          <c:spPr>
            <a:solidFill>
              <a:schemeClr val="accent3">
                <a:tint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Sheet2!$E$6:$E$25</c:f>
              <c:numCache>
                <c:formatCode>General</c:formatCode>
                <c:ptCount val="20"/>
                <c:pt idx="0">
                  <c:v>1</c:v>
                </c:pt>
                <c:pt idx="2">
                  <c:v>20</c:v>
                </c:pt>
                <c:pt idx="5">
                  <c:v>28</c:v>
                </c:pt>
                <c:pt idx="6">
                  <c:v>1</c:v>
                </c:pt>
                <c:pt idx="8">
                  <c:v>1</c:v>
                </c:pt>
                <c:pt idx="10">
                  <c:v>13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6-411F-80A0-10DC73753257}"/>
            </c:ext>
          </c:extLst>
        </c:ser>
        <c:ser>
          <c:idx val="3"/>
          <c:order val="3"/>
          <c:tx>
            <c:strRef>
              <c:f>Sheet2!$F$4</c:f>
              <c:strCache>
                <c:ptCount val="1"/>
                <c:pt idx="0">
                  <c:v>Apr. 11</c:v>
                </c:pt>
              </c:strCache>
            </c:strRef>
          </c:tx>
          <c:spPr>
            <a:solidFill>
              <a:schemeClr val="accent3">
                <a:tint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Sheet2!$F$6:$F$25</c:f>
              <c:numCache>
                <c:formatCode>General</c:formatCode>
                <c:ptCount val="20"/>
                <c:pt idx="0">
                  <c:v>1</c:v>
                </c:pt>
                <c:pt idx="2">
                  <c:v>27</c:v>
                </c:pt>
                <c:pt idx="5">
                  <c:v>34</c:v>
                </c:pt>
                <c:pt idx="6">
                  <c:v>1</c:v>
                </c:pt>
                <c:pt idx="8">
                  <c:v>1</c:v>
                </c:pt>
                <c:pt idx="10">
                  <c:v>13</c:v>
                </c:pt>
                <c:pt idx="11">
                  <c:v>2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86-411F-80A0-10DC73753257}"/>
            </c:ext>
          </c:extLst>
        </c:ser>
        <c:ser>
          <c:idx val="4"/>
          <c:order val="4"/>
          <c:tx>
            <c:strRef>
              <c:f>Sheet2!$G$4</c:f>
              <c:strCache>
                <c:ptCount val="1"/>
                <c:pt idx="0">
                  <c:v>Apr. 12</c:v>
                </c:pt>
              </c:strCache>
            </c:strRef>
          </c:tx>
          <c:spPr>
            <a:solidFill>
              <a:schemeClr val="accent3">
                <a:tint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Sheet2!$G$6:$G$25</c:f>
              <c:numCache>
                <c:formatCode>General</c:formatCode>
                <c:ptCount val="20"/>
                <c:pt idx="0">
                  <c:v>1</c:v>
                </c:pt>
                <c:pt idx="2">
                  <c:v>38</c:v>
                </c:pt>
                <c:pt idx="5">
                  <c:v>34</c:v>
                </c:pt>
                <c:pt idx="6">
                  <c:v>4</c:v>
                </c:pt>
                <c:pt idx="8">
                  <c:v>1</c:v>
                </c:pt>
                <c:pt idx="10">
                  <c:v>13</c:v>
                </c:pt>
                <c:pt idx="11">
                  <c:v>2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86-411F-80A0-10DC73753257}"/>
            </c:ext>
          </c:extLst>
        </c:ser>
        <c:ser>
          <c:idx val="5"/>
          <c:order val="5"/>
          <c:tx>
            <c:strRef>
              <c:f>Sheet2!$H$4</c:f>
              <c:strCache>
                <c:ptCount val="1"/>
                <c:pt idx="0">
                  <c:v>Apr. 13</c:v>
                </c:pt>
              </c:strCache>
            </c:strRef>
          </c:tx>
          <c:spPr>
            <a:solidFill>
              <a:schemeClr val="accent3">
                <a:tint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Sheet2!$H$6:$H$25</c:f>
              <c:numCache>
                <c:formatCode>General</c:formatCode>
                <c:ptCount val="20"/>
                <c:pt idx="0">
                  <c:v>1</c:v>
                </c:pt>
                <c:pt idx="2">
                  <c:v>39</c:v>
                </c:pt>
                <c:pt idx="5">
                  <c:v>43</c:v>
                </c:pt>
                <c:pt idx="6">
                  <c:v>4</c:v>
                </c:pt>
                <c:pt idx="8">
                  <c:v>1</c:v>
                </c:pt>
                <c:pt idx="10">
                  <c:v>12</c:v>
                </c:pt>
                <c:pt idx="11">
                  <c:v>8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86-411F-80A0-10DC73753257}"/>
            </c:ext>
          </c:extLst>
        </c:ser>
        <c:ser>
          <c:idx val="6"/>
          <c:order val="6"/>
          <c:tx>
            <c:strRef>
              <c:f>Sheet2!$I$4</c:f>
              <c:strCache>
                <c:ptCount val="1"/>
                <c:pt idx="0">
                  <c:v>Apr. 14</c:v>
                </c:pt>
              </c:strCache>
            </c:strRef>
          </c:tx>
          <c:spPr>
            <a:solidFill>
              <a:schemeClr val="accent3">
                <a:tint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Sheet2!$I$6:$I$25</c:f>
              <c:numCache>
                <c:formatCode>General</c:formatCode>
                <c:ptCount val="20"/>
                <c:pt idx="0">
                  <c:v>1</c:v>
                </c:pt>
                <c:pt idx="2">
                  <c:v>62</c:v>
                </c:pt>
                <c:pt idx="5">
                  <c:v>43</c:v>
                </c:pt>
                <c:pt idx="6">
                  <c:v>4</c:v>
                </c:pt>
                <c:pt idx="8">
                  <c:v>1</c:v>
                </c:pt>
                <c:pt idx="10">
                  <c:v>14</c:v>
                </c:pt>
                <c:pt idx="11">
                  <c:v>9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86-411F-80A0-10DC73753257}"/>
            </c:ext>
          </c:extLst>
        </c:ser>
        <c:ser>
          <c:idx val="7"/>
          <c:order val="7"/>
          <c:tx>
            <c:strRef>
              <c:f>Sheet2!$J$4</c:f>
              <c:strCache>
                <c:ptCount val="1"/>
                <c:pt idx="0">
                  <c:v>Apr. 15</c:v>
                </c:pt>
              </c:strCache>
            </c:strRef>
          </c:tx>
          <c:spPr>
            <a:solidFill>
              <a:schemeClr val="accent3">
                <a:tint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Sheet2!$J$6:$J$25</c:f>
              <c:numCache>
                <c:formatCode>General</c:formatCode>
                <c:ptCount val="20"/>
                <c:pt idx="0">
                  <c:v>1</c:v>
                </c:pt>
                <c:pt idx="2">
                  <c:v>73</c:v>
                </c:pt>
                <c:pt idx="5">
                  <c:v>49</c:v>
                </c:pt>
                <c:pt idx="6">
                  <c:v>6</c:v>
                </c:pt>
                <c:pt idx="8">
                  <c:v>1</c:v>
                </c:pt>
                <c:pt idx="10">
                  <c:v>14</c:v>
                </c:pt>
                <c:pt idx="11">
                  <c:v>11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86-411F-80A0-10DC73753257}"/>
            </c:ext>
          </c:extLst>
        </c:ser>
        <c:ser>
          <c:idx val="8"/>
          <c:order val="8"/>
          <c:tx>
            <c:strRef>
              <c:f>Sheet2!$K$4</c:f>
              <c:strCache>
                <c:ptCount val="1"/>
                <c:pt idx="0">
                  <c:v>Apr. 16</c:v>
                </c:pt>
              </c:strCache>
            </c:strRef>
          </c:tx>
          <c:spPr>
            <a:solidFill>
              <a:schemeClr val="accent3">
                <a:tint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Sheet2!$K$6:$K$25</c:f>
              <c:numCache>
                <c:formatCode>General</c:formatCode>
                <c:ptCount val="20"/>
                <c:pt idx="0">
                  <c:v>1</c:v>
                </c:pt>
                <c:pt idx="2">
                  <c:v>73</c:v>
                </c:pt>
                <c:pt idx="5">
                  <c:v>35</c:v>
                </c:pt>
                <c:pt idx="6">
                  <c:v>8</c:v>
                </c:pt>
                <c:pt idx="8">
                  <c:v>1</c:v>
                </c:pt>
                <c:pt idx="10">
                  <c:v>14</c:v>
                </c:pt>
                <c:pt idx="11">
                  <c:v>11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86-411F-80A0-10DC73753257}"/>
            </c:ext>
          </c:extLst>
        </c:ser>
        <c:ser>
          <c:idx val="9"/>
          <c:order val="9"/>
          <c:tx>
            <c:strRef>
              <c:f>Sheet2!$L$4</c:f>
              <c:strCache>
                <c:ptCount val="1"/>
                <c:pt idx="0">
                  <c:v>Apr. 17</c:v>
                </c:pt>
              </c:strCache>
            </c:strRef>
          </c:tx>
          <c:spPr>
            <a:solidFill>
              <a:schemeClr val="accent3">
                <a:tint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Sheet2!$L$6:$L$25</c:f>
              <c:numCache>
                <c:formatCode>General</c:formatCode>
                <c:ptCount val="20"/>
                <c:pt idx="0">
                  <c:v>1</c:v>
                </c:pt>
                <c:pt idx="2">
                  <c:v>76</c:v>
                </c:pt>
                <c:pt idx="5">
                  <c:v>25</c:v>
                </c:pt>
                <c:pt idx="6">
                  <c:v>8</c:v>
                </c:pt>
                <c:pt idx="8">
                  <c:v>1</c:v>
                </c:pt>
                <c:pt idx="10">
                  <c:v>14</c:v>
                </c:pt>
                <c:pt idx="11">
                  <c:v>25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86-411F-80A0-10DC73753257}"/>
            </c:ext>
          </c:extLst>
        </c:ser>
        <c:ser>
          <c:idx val="10"/>
          <c:order val="10"/>
          <c:tx>
            <c:strRef>
              <c:f>Sheet2!$M$4</c:f>
              <c:strCache>
                <c:ptCount val="1"/>
                <c:pt idx="0">
                  <c:v>Apr. 18</c:v>
                </c:pt>
              </c:strCache>
            </c:strRef>
          </c:tx>
          <c:spPr>
            <a:solidFill>
              <a:schemeClr val="accent3">
                <a:tint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Sheet2!$M$6:$M$25</c:f>
              <c:numCache>
                <c:formatCode>General</c:formatCode>
                <c:ptCount val="20"/>
                <c:pt idx="0">
                  <c:v>1</c:v>
                </c:pt>
                <c:pt idx="2">
                  <c:v>73</c:v>
                </c:pt>
                <c:pt idx="4">
                  <c:v>2</c:v>
                </c:pt>
                <c:pt idx="5">
                  <c:v>28</c:v>
                </c:pt>
                <c:pt idx="6">
                  <c:v>16</c:v>
                </c:pt>
                <c:pt idx="8">
                  <c:v>1</c:v>
                </c:pt>
                <c:pt idx="10">
                  <c:v>14</c:v>
                </c:pt>
                <c:pt idx="11">
                  <c:v>34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686-411F-80A0-10DC73753257}"/>
            </c:ext>
          </c:extLst>
        </c:ser>
        <c:ser>
          <c:idx val="11"/>
          <c:order val="11"/>
          <c:tx>
            <c:strRef>
              <c:f>Sheet2!$N$4</c:f>
              <c:strCache>
                <c:ptCount val="1"/>
                <c:pt idx="0">
                  <c:v>Apr. 19</c:v>
                </c:pt>
              </c:strCache>
            </c:strRef>
          </c:tx>
          <c:spPr>
            <a:solidFill>
              <a:schemeClr val="accent3">
                <a:tint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Sheet2!$N$6:$N$25</c:f>
              <c:numCache>
                <c:formatCode>General</c:formatCode>
                <c:ptCount val="20"/>
                <c:pt idx="0">
                  <c:v>1</c:v>
                </c:pt>
                <c:pt idx="2">
                  <c:v>88</c:v>
                </c:pt>
                <c:pt idx="4">
                  <c:v>2</c:v>
                </c:pt>
                <c:pt idx="5">
                  <c:v>24</c:v>
                </c:pt>
                <c:pt idx="6">
                  <c:v>16</c:v>
                </c:pt>
                <c:pt idx="8">
                  <c:v>1</c:v>
                </c:pt>
                <c:pt idx="10">
                  <c:v>14</c:v>
                </c:pt>
                <c:pt idx="11">
                  <c:v>35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86-411F-80A0-10DC73753257}"/>
            </c:ext>
          </c:extLst>
        </c:ser>
        <c:ser>
          <c:idx val="12"/>
          <c:order val="12"/>
          <c:tx>
            <c:strRef>
              <c:f>Sheet2!$O$4</c:f>
              <c:strCache>
                <c:ptCount val="1"/>
                <c:pt idx="0">
                  <c:v>Apr. 20 </c:v>
                </c:pt>
              </c:strCache>
            </c:strRef>
          </c:tx>
          <c:spPr>
            <a:solidFill>
              <a:schemeClr val="accent3">
                <a:tint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Sheet2!$O$6:$O$25</c:f>
              <c:numCache>
                <c:formatCode>General</c:formatCode>
                <c:ptCount val="20"/>
                <c:pt idx="0">
                  <c:v>1</c:v>
                </c:pt>
                <c:pt idx="2">
                  <c:v>91</c:v>
                </c:pt>
                <c:pt idx="4">
                  <c:v>2</c:v>
                </c:pt>
                <c:pt idx="5">
                  <c:v>26</c:v>
                </c:pt>
                <c:pt idx="6">
                  <c:v>18</c:v>
                </c:pt>
                <c:pt idx="8">
                  <c:v>1</c:v>
                </c:pt>
                <c:pt idx="10">
                  <c:v>2</c:v>
                </c:pt>
                <c:pt idx="11">
                  <c:v>60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86-411F-80A0-10DC73753257}"/>
            </c:ext>
          </c:extLst>
        </c:ser>
        <c:ser>
          <c:idx val="13"/>
          <c:order val="13"/>
          <c:tx>
            <c:strRef>
              <c:f>Sheet2!$P$4</c:f>
              <c:strCache>
                <c:ptCount val="1"/>
                <c:pt idx="0">
                  <c:v>Apr. 21</c:v>
                </c:pt>
              </c:strCache>
            </c:strRef>
          </c:tx>
          <c:spPr>
            <a:solidFill>
              <a:schemeClr val="accent3">
                <a:tint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Sheet2!$P$6:$P$25</c:f>
              <c:numCache>
                <c:formatCode>General</c:formatCode>
                <c:ptCount val="20"/>
                <c:pt idx="0">
                  <c:v>1</c:v>
                </c:pt>
                <c:pt idx="2">
                  <c:v>98</c:v>
                </c:pt>
                <c:pt idx="4">
                  <c:v>6</c:v>
                </c:pt>
                <c:pt idx="5">
                  <c:v>31</c:v>
                </c:pt>
                <c:pt idx="6">
                  <c:v>36</c:v>
                </c:pt>
                <c:pt idx="8">
                  <c:v>1</c:v>
                </c:pt>
                <c:pt idx="10">
                  <c:v>7</c:v>
                </c:pt>
                <c:pt idx="11">
                  <c:v>61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686-411F-80A0-10DC73753257}"/>
            </c:ext>
          </c:extLst>
        </c:ser>
        <c:ser>
          <c:idx val="14"/>
          <c:order val="14"/>
          <c:tx>
            <c:strRef>
              <c:f>Sheet2!$Q$4</c:f>
              <c:strCache>
                <c:ptCount val="1"/>
                <c:pt idx="0">
                  <c:v>Apr. 22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Sheet2!$Q$6:$Q$25</c:f>
              <c:numCache>
                <c:formatCode>General</c:formatCode>
                <c:ptCount val="20"/>
                <c:pt idx="0">
                  <c:v>1</c:v>
                </c:pt>
                <c:pt idx="2">
                  <c:v>100</c:v>
                </c:pt>
                <c:pt idx="4">
                  <c:v>8</c:v>
                </c:pt>
                <c:pt idx="5">
                  <c:v>37</c:v>
                </c:pt>
                <c:pt idx="6">
                  <c:v>57</c:v>
                </c:pt>
                <c:pt idx="8">
                  <c:v>1</c:v>
                </c:pt>
                <c:pt idx="10">
                  <c:v>7</c:v>
                </c:pt>
                <c:pt idx="11">
                  <c:v>63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86-411F-80A0-10DC73753257}"/>
            </c:ext>
          </c:extLst>
        </c:ser>
        <c:ser>
          <c:idx val="15"/>
          <c:order val="15"/>
          <c:tx>
            <c:strRef>
              <c:f>Sheet2!$R$4</c:f>
              <c:strCache>
                <c:ptCount val="1"/>
                <c:pt idx="0">
                  <c:v>Apr. 23</c:v>
                </c:pt>
              </c:strCache>
            </c:strRef>
          </c:tx>
          <c:spPr>
            <a:solidFill>
              <a:schemeClr val="accent3">
                <a:tint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Sheet2!$R$6:$R$25</c:f>
              <c:numCache>
                <c:formatCode>General</c:formatCode>
                <c:ptCount val="20"/>
                <c:pt idx="0">
                  <c:v>1</c:v>
                </c:pt>
                <c:pt idx="2">
                  <c:v>100</c:v>
                </c:pt>
                <c:pt idx="4">
                  <c:v>8</c:v>
                </c:pt>
                <c:pt idx="5">
                  <c:v>39</c:v>
                </c:pt>
                <c:pt idx="6">
                  <c:v>132</c:v>
                </c:pt>
                <c:pt idx="8">
                  <c:v>1</c:v>
                </c:pt>
                <c:pt idx="10">
                  <c:v>6</c:v>
                </c:pt>
                <c:pt idx="11">
                  <c:v>70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686-411F-80A0-10DC73753257}"/>
            </c:ext>
          </c:extLst>
        </c:ser>
        <c:ser>
          <c:idx val="16"/>
          <c:order val="16"/>
          <c:tx>
            <c:strRef>
              <c:f>Sheet2!$S$4</c:f>
              <c:strCache>
                <c:ptCount val="1"/>
                <c:pt idx="0">
                  <c:v>Apr. 24</c:v>
                </c:pt>
              </c:strCache>
            </c:strRef>
          </c:tx>
          <c:spPr>
            <a:solidFill>
              <a:schemeClr val="accent3">
                <a:tint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Sheet2!$S$6:$S$25</c:f>
              <c:numCache>
                <c:formatCode>General</c:formatCode>
                <c:ptCount val="20"/>
                <c:pt idx="0">
                  <c:v>1</c:v>
                </c:pt>
                <c:pt idx="2">
                  <c:v>101</c:v>
                </c:pt>
                <c:pt idx="4">
                  <c:v>20</c:v>
                </c:pt>
                <c:pt idx="5">
                  <c:v>34</c:v>
                </c:pt>
                <c:pt idx="6">
                  <c:v>189</c:v>
                </c:pt>
                <c:pt idx="10">
                  <c:v>14</c:v>
                </c:pt>
                <c:pt idx="11">
                  <c:v>74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86-411F-80A0-10DC73753257}"/>
            </c:ext>
          </c:extLst>
        </c:ser>
        <c:ser>
          <c:idx val="17"/>
          <c:order val="17"/>
          <c:tx>
            <c:strRef>
              <c:f>Sheet2!$T$4</c:f>
              <c:strCache>
                <c:ptCount val="1"/>
                <c:pt idx="0">
                  <c:v>Apr. 25</c:v>
                </c:pt>
              </c:strCache>
            </c:strRef>
          </c:tx>
          <c:spPr>
            <a:solidFill>
              <a:schemeClr val="accent3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Sheet2!$T$6:$T$25</c:f>
              <c:numCache>
                <c:formatCode>General</c:formatCode>
                <c:ptCount val="20"/>
                <c:pt idx="0">
                  <c:v>1</c:v>
                </c:pt>
                <c:pt idx="2">
                  <c:v>99</c:v>
                </c:pt>
                <c:pt idx="4">
                  <c:v>31</c:v>
                </c:pt>
                <c:pt idx="5">
                  <c:v>39</c:v>
                </c:pt>
                <c:pt idx="6">
                  <c:v>218</c:v>
                </c:pt>
                <c:pt idx="10">
                  <c:v>15</c:v>
                </c:pt>
                <c:pt idx="11">
                  <c:v>81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86-411F-80A0-10DC73753257}"/>
            </c:ext>
          </c:extLst>
        </c:ser>
        <c:ser>
          <c:idx val="18"/>
          <c:order val="18"/>
          <c:tx>
            <c:strRef>
              <c:f>Sheet2!$U$4</c:f>
              <c:strCache>
                <c:ptCount val="1"/>
                <c:pt idx="0">
                  <c:v>Apr. 26</c:v>
                </c:pt>
              </c:strCache>
            </c:strRef>
          </c:tx>
          <c:spPr>
            <a:solidFill>
              <a:schemeClr val="accent3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Sheet2!$U$6:$U$25</c:f>
              <c:numCache>
                <c:formatCode>General</c:formatCode>
                <c:ptCount val="20"/>
                <c:pt idx="0">
                  <c:v>1</c:v>
                </c:pt>
                <c:pt idx="2">
                  <c:v>99</c:v>
                </c:pt>
                <c:pt idx="4">
                  <c:v>32</c:v>
                </c:pt>
                <c:pt idx="5">
                  <c:v>40</c:v>
                </c:pt>
                <c:pt idx="6">
                  <c:v>233</c:v>
                </c:pt>
                <c:pt idx="10">
                  <c:v>15</c:v>
                </c:pt>
                <c:pt idx="11">
                  <c:v>114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86-411F-80A0-10DC73753257}"/>
            </c:ext>
          </c:extLst>
        </c:ser>
        <c:ser>
          <c:idx val="19"/>
          <c:order val="19"/>
          <c:tx>
            <c:strRef>
              <c:f>Sheet2!$V$4</c:f>
              <c:strCache>
                <c:ptCount val="1"/>
                <c:pt idx="0">
                  <c:v>Apr. 27</c:v>
                </c:pt>
              </c:strCache>
            </c:strRef>
          </c:tx>
          <c:spPr>
            <a:solidFill>
              <a:schemeClr val="accent3">
                <a:tint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Sheet2!$V$6:$V$25</c:f>
              <c:numCache>
                <c:formatCode>General</c:formatCode>
                <c:ptCount val="20"/>
                <c:pt idx="0">
                  <c:v>1</c:v>
                </c:pt>
                <c:pt idx="2">
                  <c:v>96</c:v>
                </c:pt>
                <c:pt idx="4">
                  <c:v>32</c:v>
                </c:pt>
                <c:pt idx="5">
                  <c:v>41</c:v>
                </c:pt>
                <c:pt idx="6">
                  <c:v>235</c:v>
                </c:pt>
                <c:pt idx="10">
                  <c:v>18</c:v>
                </c:pt>
                <c:pt idx="11">
                  <c:v>242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686-411F-80A0-10DC73753257}"/>
            </c:ext>
          </c:extLst>
        </c:ser>
        <c:ser>
          <c:idx val="20"/>
          <c:order val="20"/>
          <c:tx>
            <c:strRef>
              <c:f>Sheet2!$W$4</c:f>
              <c:strCache>
                <c:ptCount val="1"/>
                <c:pt idx="0">
                  <c:v>Apr. 28</c:v>
                </c:pt>
              </c:strCache>
            </c:strRef>
          </c:tx>
          <c:spPr>
            <a:solidFill>
              <a:schemeClr val="accent3">
                <a:tint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Sheet2!$W$6:$W$25</c:f>
              <c:numCache>
                <c:formatCode>General</c:formatCode>
                <c:ptCount val="20"/>
                <c:pt idx="0">
                  <c:v>1</c:v>
                </c:pt>
                <c:pt idx="2">
                  <c:v>93</c:v>
                </c:pt>
                <c:pt idx="4">
                  <c:v>32</c:v>
                </c:pt>
                <c:pt idx="5">
                  <c:v>44</c:v>
                </c:pt>
                <c:pt idx="6">
                  <c:v>242</c:v>
                </c:pt>
                <c:pt idx="10">
                  <c:v>15</c:v>
                </c:pt>
                <c:pt idx="11">
                  <c:v>453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686-411F-80A0-10DC73753257}"/>
            </c:ext>
          </c:extLst>
        </c:ser>
        <c:ser>
          <c:idx val="21"/>
          <c:order val="21"/>
          <c:tx>
            <c:strRef>
              <c:f>Sheet2!$X$4</c:f>
              <c:strCache>
                <c:ptCount val="1"/>
                <c:pt idx="0">
                  <c:v>Apr. 29</c:v>
                </c:pt>
              </c:strCache>
            </c:strRef>
          </c:tx>
          <c:spPr>
            <a:solidFill>
              <a:schemeClr val="accent3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Sheet2!$X$6:$X$25</c:f>
              <c:numCache>
                <c:formatCode>General</c:formatCode>
                <c:ptCount val="20"/>
                <c:pt idx="0">
                  <c:v>1</c:v>
                </c:pt>
                <c:pt idx="2">
                  <c:v>97</c:v>
                </c:pt>
                <c:pt idx="4">
                  <c:v>46</c:v>
                </c:pt>
                <c:pt idx="5">
                  <c:v>37</c:v>
                </c:pt>
                <c:pt idx="6">
                  <c:v>299</c:v>
                </c:pt>
                <c:pt idx="10">
                  <c:v>15</c:v>
                </c:pt>
                <c:pt idx="11">
                  <c:v>580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686-411F-80A0-10DC73753257}"/>
            </c:ext>
          </c:extLst>
        </c:ser>
        <c:ser>
          <c:idx val="22"/>
          <c:order val="22"/>
          <c:tx>
            <c:strRef>
              <c:f>Sheet2!$Y$4</c:f>
              <c:strCache>
                <c:ptCount val="1"/>
                <c:pt idx="0">
                  <c:v>Apr. 30</c:v>
                </c:pt>
              </c:strCache>
            </c:strRef>
          </c:tx>
          <c:spPr>
            <a:solidFill>
              <a:schemeClr val="accent3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Sheet2!$Y$6:$Y$25</c:f>
              <c:numCache>
                <c:formatCode>General</c:formatCode>
                <c:ptCount val="20"/>
                <c:pt idx="0">
                  <c:v>1</c:v>
                </c:pt>
                <c:pt idx="2">
                  <c:v>97</c:v>
                </c:pt>
                <c:pt idx="4">
                  <c:v>50</c:v>
                </c:pt>
                <c:pt idx="5">
                  <c:v>39</c:v>
                </c:pt>
                <c:pt idx="6">
                  <c:v>337</c:v>
                </c:pt>
                <c:pt idx="10">
                  <c:v>30</c:v>
                </c:pt>
                <c:pt idx="11">
                  <c:v>610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686-411F-80A0-10DC73753257}"/>
            </c:ext>
          </c:extLst>
        </c:ser>
        <c:ser>
          <c:idx val="23"/>
          <c:order val="23"/>
          <c:tx>
            <c:strRef>
              <c:f>Sheet2!$Z$4</c:f>
              <c:strCache>
                <c:ptCount val="1"/>
                <c:pt idx="0">
                  <c:v>May 1</c:v>
                </c:pt>
              </c:strCache>
            </c:strRef>
          </c:tx>
          <c:spPr>
            <a:solidFill>
              <a:schemeClr val="accent3">
                <a:tint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Sheet2!$Z$6:$Z$25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107</c:v>
                </c:pt>
                <c:pt idx="4">
                  <c:v>51</c:v>
                </c:pt>
                <c:pt idx="5">
                  <c:v>39</c:v>
                </c:pt>
                <c:pt idx="6">
                  <c:v>440</c:v>
                </c:pt>
                <c:pt idx="10">
                  <c:v>30</c:v>
                </c:pt>
                <c:pt idx="11">
                  <c:v>626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B-4B40-B72E-195B605E27BD}"/>
            </c:ext>
          </c:extLst>
        </c:ser>
        <c:ser>
          <c:idx val="24"/>
          <c:order val="24"/>
          <c:tx>
            <c:strRef>
              <c:f>Sheet2!$AA$4</c:f>
              <c:strCache>
                <c:ptCount val="1"/>
                <c:pt idx="0">
                  <c:v>May 2</c:v>
                </c:pt>
              </c:strCache>
            </c:strRef>
          </c:tx>
          <c:spPr>
            <a:solidFill>
              <a:schemeClr val="accent3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Sheet2!$AA$6:$AA$25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114</c:v>
                </c:pt>
                <c:pt idx="4">
                  <c:v>55</c:v>
                </c:pt>
                <c:pt idx="5">
                  <c:v>67</c:v>
                </c:pt>
                <c:pt idx="6">
                  <c:v>447</c:v>
                </c:pt>
                <c:pt idx="10">
                  <c:v>30</c:v>
                </c:pt>
                <c:pt idx="11">
                  <c:v>632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B-4B40-B72E-195B605E27BD}"/>
            </c:ext>
          </c:extLst>
        </c:ser>
        <c:ser>
          <c:idx val="25"/>
          <c:order val="25"/>
          <c:tx>
            <c:strRef>
              <c:f>Sheet2!$AB$4</c:f>
              <c:strCache>
                <c:ptCount val="1"/>
                <c:pt idx="0">
                  <c:v>May 3</c:v>
                </c:pt>
              </c:strCache>
            </c:strRef>
          </c:tx>
          <c:spPr>
            <a:solidFill>
              <a:schemeClr val="accent3">
                <a:tint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Sheet2!$AB$6:$AB$25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114</c:v>
                </c:pt>
                <c:pt idx="4">
                  <c:v>55</c:v>
                </c:pt>
                <c:pt idx="5">
                  <c:v>67</c:v>
                </c:pt>
                <c:pt idx="6">
                  <c:v>446</c:v>
                </c:pt>
                <c:pt idx="10">
                  <c:v>30</c:v>
                </c:pt>
                <c:pt idx="11">
                  <c:v>632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B-47DD-9153-969E01A45296}"/>
            </c:ext>
          </c:extLst>
        </c:ser>
        <c:ser>
          <c:idx val="26"/>
          <c:order val="26"/>
          <c:tx>
            <c:strRef>
              <c:f>Sheet2!$AC$4</c:f>
              <c:strCache>
                <c:ptCount val="1"/>
                <c:pt idx="0">
                  <c:v>May 4</c:v>
                </c:pt>
              </c:strCache>
            </c:strRef>
          </c:tx>
          <c:spPr>
            <a:solidFill>
              <a:schemeClr val="accent3">
                <a:tint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Sheet2!$AC$6:$AC$25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137</c:v>
                </c:pt>
                <c:pt idx="4">
                  <c:v>61</c:v>
                </c:pt>
                <c:pt idx="5">
                  <c:v>71</c:v>
                </c:pt>
                <c:pt idx="6">
                  <c:v>459</c:v>
                </c:pt>
                <c:pt idx="10">
                  <c:v>30</c:v>
                </c:pt>
                <c:pt idx="11">
                  <c:v>637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B-47DD-9153-969E01A45296}"/>
            </c:ext>
          </c:extLst>
        </c:ser>
        <c:ser>
          <c:idx val="27"/>
          <c:order val="27"/>
          <c:tx>
            <c:strRef>
              <c:f>Sheet2!$AD$4</c:f>
              <c:strCache>
                <c:ptCount val="1"/>
                <c:pt idx="0">
                  <c:v>May 5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Sheet2!$AD$6:$AD$25</c:f>
              <c:numCache>
                <c:formatCode>General</c:formatCode>
                <c:ptCount val="20"/>
                <c:pt idx="1">
                  <c:v>1</c:v>
                </c:pt>
                <c:pt idx="2">
                  <c:v>148</c:v>
                </c:pt>
                <c:pt idx="4">
                  <c:v>62</c:v>
                </c:pt>
                <c:pt idx="5">
                  <c:v>106</c:v>
                </c:pt>
                <c:pt idx="6">
                  <c:v>466</c:v>
                </c:pt>
                <c:pt idx="10">
                  <c:v>29</c:v>
                </c:pt>
                <c:pt idx="11">
                  <c:v>635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C-4D0F-A81F-28E23C428163}"/>
            </c:ext>
          </c:extLst>
        </c:ser>
        <c:ser>
          <c:idx val="28"/>
          <c:order val="28"/>
          <c:tx>
            <c:strRef>
              <c:f>Sheet2!$AE$4</c:f>
              <c:strCache>
                <c:ptCount val="1"/>
                <c:pt idx="0">
                  <c:v>May 6</c:v>
                </c:pt>
              </c:strCache>
            </c:strRef>
          </c:tx>
          <c:spPr>
            <a:solidFill>
              <a:schemeClr val="accent3">
                <a:tint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Sheet2!$AE$6:$AE$25</c:f>
              <c:numCache>
                <c:formatCode>General</c:formatCode>
                <c:ptCount val="20"/>
                <c:pt idx="1">
                  <c:v>1</c:v>
                </c:pt>
                <c:pt idx="2">
                  <c:v>154</c:v>
                </c:pt>
                <c:pt idx="4">
                  <c:v>62</c:v>
                </c:pt>
                <c:pt idx="5">
                  <c:v>114</c:v>
                </c:pt>
                <c:pt idx="6">
                  <c:v>468</c:v>
                </c:pt>
                <c:pt idx="10">
                  <c:v>30</c:v>
                </c:pt>
                <c:pt idx="11">
                  <c:v>636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A-4B2D-AEF4-9F6AB482AFA0}"/>
            </c:ext>
          </c:extLst>
        </c:ser>
        <c:ser>
          <c:idx val="29"/>
          <c:order val="29"/>
          <c:tx>
            <c:strRef>
              <c:f>Sheet2!$AF$4</c:f>
              <c:strCache>
                <c:ptCount val="1"/>
                <c:pt idx="0">
                  <c:v>May 7</c:v>
                </c:pt>
              </c:strCache>
            </c:strRef>
          </c:tx>
          <c:spPr>
            <a:solidFill>
              <a:schemeClr val="accent3">
                <a:tint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Sheet2!$AF$6:$AF$25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197</c:v>
                </c:pt>
                <c:pt idx="4">
                  <c:v>555</c:v>
                </c:pt>
                <c:pt idx="5">
                  <c:v>222</c:v>
                </c:pt>
                <c:pt idx="6">
                  <c:v>478</c:v>
                </c:pt>
                <c:pt idx="8">
                  <c:v>1</c:v>
                </c:pt>
                <c:pt idx="10">
                  <c:v>50</c:v>
                </c:pt>
                <c:pt idx="11">
                  <c:v>642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F-4B8F-A929-30911CACEC36}"/>
            </c:ext>
          </c:extLst>
        </c:ser>
        <c:ser>
          <c:idx val="30"/>
          <c:order val="30"/>
          <c:tx>
            <c:strRef>
              <c:f>Sheet2!$AG$4</c:f>
              <c:strCache>
                <c:ptCount val="1"/>
                <c:pt idx="0">
                  <c:v>May 8</c:v>
                </c:pt>
              </c:strCache>
            </c:strRef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Sheet2!$AG$6:$AG$25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198</c:v>
                </c:pt>
                <c:pt idx="4">
                  <c:v>806</c:v>
                </c:pt>
                <c:pt idx="5">
                  <c:v>296</c:v>
                </c:pt>
                <c:pt idx="6">
                  <c:v>556</c:v>
                </c:pt>
                <c:pt idx="8">
                  <c:v>1</c:v>
                </c:pt>
                <c:pt idx="10">
                  <c:v>53</c:v>
                </c:pt>
                <c:pt idx="11">
                  <c:v>672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FF-4B8F-A929-30911CACEC36}"/>
            </c:ext>
          </c:extLst>
        </c:ser>
        <c:ser>
          <c:idx val="31"/>
          <c:order val="31"/>
          <c:tx>
            <c:strRef>
              <c:f>Sheet2!$AH$4</c:f>
              <c:strCache>
                <c:ptCount val="1"/>
                <c:pt idx="0">
                  <c:v>May 9</c:v>
                </c:pt>
              </c:strCache>
            </c:strRef>
          </c:tx>
          <c:spPr>
            <a:solidFill>
              <a:schemeClr val="accent3">
                <a:tint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Sheet2!$AH$6:$AH$25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198</c:v>
                </c:pt>
                <c:pt idx="4">
                  <c:v>865</c:v>
                </c:pt>
                <c:pt idx="5">
                  <c:v>297</c:v>
                </c:pt>
                <c:pt idx="6">
                  <c:v>627</c:v>
                </c:pt>
                <c:pt idx="8">
                  <c:v>1</c:v>
                </c:pt>
                <c:pt idx="10">
                  <c:v>56</c:v>
                </c:pt>
                <c:pt idx="11">
                  <c:v>721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3-4D56-A155-BFF15E9ED182}"/>
            </c:ext>
          </c:extLst>
        </c:ser>
        <c:ser>
          <c:idx val="32"/>
          <c:order val="32"/>
          <c:tx>
            <c:strRef>
              <c:f>Sheet2!$AI$4</c:f>
              <c:strCache>
                <c:ptCount val="1"/>
                <c:pt idx="0">
                  <c:v>May 10</c:v>
                </c:pt>
              </c:strCache>
            </c:strRef>
          </c:tx>
          <c:spPr>
            <a:solidFill>
              <a:schemeClr val="accent3">
                <a:tint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Sheet2!$AI$6:$AI$25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198</c:v>
                </c:pt>
                <c:pt idx="4">
                  <c:v>876</c:v>
                </c:pt>
                <c:pt idx="5">
                  <c:v>297</c:v>
                </c:pt>
                <c:pt idx="6">
                  <c:v>629</c:v>
                </c:pt>
                <c:pt idx="8">
                  <c:v>1</c:v>
                </c:pt>
                <c:pt idx="10">
                  <c:v>59</c:v>
                </c:pt>
                <c:pt idx="11">
                  <c:v>721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3-4648-B790-3EC086CA22E3}"/>
            </c:ext>
          </c:extLst>
        </c:ser>
        <c:ser>
          <c:idx val="33"/>
          <c:order val="33"/>
          <c:tx>
            <c:strRef>
              <c:f>Sheet2!$AJ$4</c:f>
              <c:strCache>
                <c:ptCount val="1"/>
                <c:pt idx="0">
                  <c:v>May 11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Sheet2!$AJ$6:$AJ$25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198</c:v>
                </c:pt>
                <c:pt idx="4">
                  <c:v>925</c:v>
                </c:pt>
                <c:pt idx="5">
                  <c:v>297</c:v>
                </c:pt>
                <c:pt idx="6">
                  <c:v>634</c:v>
                </c:pt>
                <c:pt idx="8">
                  <c:v>1</c:v>
                </c:pt>
                <c:pt idx="10">
                  <c:v>60</c:v>
                </c:pt>
                <c:pt idx="11">
                  <c:v>721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3-4648-B790-3EC086CA22E3}"/>
            </c:ext>
          </c:extLst>
        </c:ser>
        <c:ser>
          <c:idx val="34"/>
          <c:order val="34"/>
          <c:tx>
            <c:strRef>
              <c:f>Sheet2!$AK$4</c:f>
              <c:strCache>
                <c:ptCount val="1"/>
                <c:pt idx="0">
                  <c:v>May 12</c:v>
                </c:pt>
              </c:strCache>
            </c:strRef>
          </c:tx>
          <c:spPr>
            <a:solidFill>
              <a:schemeClr val="accent3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Sheet2!$AK$6:$AK$25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200</c:v>
                </c:pt>
                <c:pt idx="4">
                  <c:v>927</c:v>
                </c:pt>
                <c:pt idx="5">
                  <c:v>297</c:v>
                </c:pt>
                <c:pt idx="6">
                  <c:v>649</c:v>
                </c:pt>
                <c:pt idx="8">
                  <c:v>1</c:v>
                </c:pt>
                <c:pt idx="10">
                  <c:v>63</c:v>
                </c:pt>
                <c:pt idx="11">
                  <c:v>724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F-41F0-A8BE-D7610A5AC0E8}"/>
            </c:ext>
          </c:extLst>
        </c:ser>
        <c:ser>
          <c:idx val="35"/>
          <c:order val="35"/>
          <c:tx>
            <c:strRef>
              <c:f>Sheet2!$AL$4</c:f>
              <c:strCache>
                <c:ptCount val="1"/>
                <c:pt idx="0">
                  <c:v>May 13</c:v>
                </c:pt>
              </c:strCache>
            </c:strRef>
          </c:tx>
          <c:spPr>
            <a:solidFill>
              <a:schemeClr val="accent3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Sheet2!$AL$6:$AL$25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191</c:v>
                </c:pt>
                <c:pt idx="4">
                  <c:v>926</c:v>
                </c:pt>
                <c:pt idx="5">
                  <c:v>300</c:v>
                </c:pt>
                <c:pt idx="6">
                  <c:v>651</c:v>
                </c:pt>
                <c:pt idx="8">
                  <c:v>1</c:v>
                </c:pt>
                <c:pt idx="10">
                  <c:v>69</c:v>
                </c:pt>
                <c:pt idx="11">
                  <c:v>724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C-4969-BD1E-670A165103AF}"/>
            </c:ext>
          </c:extLst>
        </c:ser>
        <c:ser>
          <c:idx val="36"/>
          <c:order val="36"/>
          <c:tx>
            <c:strRef>
              <c:f>Sheet2!$AM$4</c:f>
              <c:strCache>
                <c:ptCount val="1"/>
                <c:pt idx="0">
                  <c:v>May 14</c:v>
                </c:pt>
              </c:strCache>
            </c:strRef>
          </c:tx>
          <c:spPr>
            <a:solidFill>
              <a:schemeClr val="accent3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Sheet2!$AM$6:$AM$25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183</c:v>
                </c:pt>
                <c:pt idx="4">
                  <c:v>924</c:v>
                </c:pt>
                <c:pt idx="5">
                  <c:v>299</c:v>
                </c:pt>
                <c:pt idx="6">
                  <c:v>647</c:v>
                </c:pt>
                <c:pt idx="8">
                  <c:v>1</c:v>
                </c:pt>
                <c:pt idx="10">
                  <c:v>68</c:v>
                </c:pt>
                <c:pt idx="11">
                  <c:v>720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C-4969-BD1E-670A165103AF}"/>
            </c:ext>
          </c:extLst>
        </c:ser>
        <c:ser>
          <c:idx val="37"/>
          <c:order val="37"/>
          <c:tx>
            <c:strRef>
              <c:f>Sheet2!$AN$4</c:f>
              <c:strCache>
                <c:ptCount val="1"/>
                <c:pt idx="0">
                  <c:v>May 15</c:v>
                </c:pt>
              </c:strCache>
            </c:strRef>
          </c:tx>
          <c:spPr>
            <a:solidFill>
              <a:schemeClr val="accent3">
                <a:tint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Sheet2!$AN$6:$AN$25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232</c:v>
                </c:pt>
                <c:pt idx="4">
                  <c:v>924</c:v>
                </c:pt>
                <c:pt idx="5">
                  <c:v>302</c:v>
                </c:pt>
                <c:pt idx="6">
                  <c:v>650</c:v>
                </c:pt>
                <c:pt idx="8">
                  <c:v>1</c:v>
                </c:pt>
                <c:pt idx="10">
                  <c:v>70</c:v>
                </c:pt>
                <c:pt idx="11">
                  <c:v>712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9-4645-B527-65333DD614A7}"/>
            </c:ext>
          </c:extLst>
        </c:ser>
        <c:ser>
          <c:idx val="38"/>
          <c:order val="38"/>
          <c:tx>
            <c:strRef>
              <c:f>Sheet2!$AO$4</c:f>
              <c:strCache>
                <c:ptCount val="1"/>
                <c:pt idx="0">
                  <c:v>May 16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Sheet2!$AO$6:$AO$25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236</c:v>
                </c:pt>
                <c:pt idx="4">
                  <c:v>941</c:v>
                </c:pt>
                <c:pt idx="5">
                  <c:v>303</c:v>
                </c:pt>
                <c:pt idx="6">
                  <c:v>649</c:v>
                </c:pt>
                <c:pt idx="8">
                  <c:v>1</c:v>
                </c:pt>
                <c:pt idx="10">
                  <c:v>76</c:v>
                </c:pt>
                <c:pt idx="11">
                  <c:v>715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9-4CC4-A214-42F41E90C12A}"/>
            </c:ext>
          </c:extLst>
        </c:ser>
        <c:ser>
          <c:idx val="39"/>
          <c:order val="39"/>
          <c:tx>
            <c:strRef>
              <c:f>Sheet2!$AP$4</c:f>
              <c:strCache>
                <c:ptCount val="1"/>
                <c:pt idx="0">
                  <c:v>May 17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Sheet2!$AP$6:$AP$25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252</c:v>
                </c:pt>
                <c:pt idx="4">
                  <c:v>946</c:v>
                </c:pt>
                <c:pt idx="5">
                  <c:v>303</c:v>
                </c:pt>
                <c:pt idx="6">
                  <c:v>651</c:v>
                </c:pt>
                <c:pt idx="8">
                  <c:v>1</c:v>
                </c:pt>
                <c:pt idx="10">
                  <c:v>76</c:v>
                </c:pt>
                <c:pt idx="11">
                  <c:v>716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9-4CC4-A214-42F41E90C12A}"/>
            </c:ext>
          </c:extLst>
        </c:ser>
        <c:ser>
          <c:idx val="40"/>
          <c:order val="40"/>
          <c:tx>
            <c:strRef>
              <c:f>Sheet2!$AQ$4</c:f>
              <c:strCache>
                <c:ptCount val="1"/>
                <c:pt idx="0">
                  <c:v>May 18</c:v>
                </c:pt>
              </c:strCache>
            </c:strRef>
          </c:tx>
          <c:spPr>
            <a:solidFill>
              <a:schemeClr val="accent3">
                <a:tint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Sheet2!$AQ$6:$AQ$25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259</c:v>
                </c:pt>
                <c:pt idx="4">
                  <c:v>946</c:v>
                </c:pt>
                <c:pt idx="5">
                  <c:v>304</c:v>
                </c:pt>
                <c:pt idx="6">
                  <c:v>651</c:v>
                </c:pt>
                <c:pt idx="8">
                  <c:v>1</c:v>
                </c:pt>
                <c:pt idx="10">
                  <c:v>78</c:v>
                </c:pt>
                <c:pt idx="11">
                  <c:v>716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39-4CC4-A214-42F41E90C12A}"/>
            </c:ext>
          </c:extLst>
        </c:ser>
        <c:ser>
          <c:idx val="41"/>
          <c:order val="41"/>
          <c:tx>
            <c:strRef>
              <c:f>Sheet2!$AR$4</c:f>
              <c:strCache>
                <c:ptCount val="1"/>
                <c:pt idx="0">
                  <c:v>May 19</c:v>
                </c:pt>
              </c:strCache>
            </c:strRef>
          </c:tx>
          <c:spPr>
            <a:solidFill>
              <a:schemeClr val="accent3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Sheet2!$AR$6:$AR$25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260</c:v>
                </c:pt>
                <c:pt idx="4">
                  <c:v>944</c:v>
                </c:pt>
                <c:pt idx="5">
                  <c:v>324</c:v>
                </c:pt>
                <c:pt idx="6">
                  <c:v>651</c:v>
                </c:pt>
                <c:pt idx="8">
                  <c:v>1</c:v>
                </c:pt>
                <c:pt idx="10">
                  <c:v>98</c:v>
                </c:pt>
                <c:pt idx="11">
                  <c:v>716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1-427A-973F-FCFDD6A15F12}"/>
            </c:ext>
          </c:extLst>
        </c:ser>
        <c:ser>
          <c:idx val="42"/>
          <c:order val="42"/>
          <c:tx>
            <c:strRef>
              <c:f>Sheet2!$AS$4</c:f>
              <c:strCache>
                <c:ptCount val="1"/>
                <c:pt idx="0">
                  <c:v>May 20</c:v>
                </c:pt>
              </c:strCache>
            </c:strRef>
          </c:tx>
          <c:spPr>
            <a:solidFill>
              <a:schemeClr val="accent3">
                <a:tint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Sheet2!$AS$6:$AS$25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259</c:v>
                </c:pt>
                <c:pt idx="4">
                  <c:v>938</c:v>
                </c:pt>
                <c:pt idx="5">
                  <c:v>378</c:v>
                </c:pt>
                <c:pt idx="6">
                  <c:v>651</c:v>
                </c:pt>
                <c:pt idx="8">
                  <c:v>1</c:v>
                </c:pt>
                <c:pt idx="10">
                  <c:v>105</c:v>
                </c:pt>
                <c:pt idx="11">
                  <c:v>715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3-2E4C-8351-3DF1E8DB65AB}"/>
            </c:ext>
          </c:extLst>
        </c:ser>
        <c:ser>
          <c:idx val="43"/>
          <c:order val="43"/>
          <c:tx>
            <c:strRef>
              <c:f>Sheet2!$AT$4</c:f>
              <c:strCache>
                <c:ptCount val="1"/>
                <c:pt idx="0">
                  <c:v>21-May</c:v>
                </c:pt>
              </c:strCache>
            </c:strRef>
          </c:tx>
          <c:spPr>
            <a:solidFill>
              <a:schemeClr val="accent3">
                <a:tint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Sheet2!$AT$6:$AT$25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259</c:v>
                </c:pt>
                <c:pt idx="4">
                  <c:v>936</c:v>
                </c:pt>
                <c:pt idx="5">
                  <c:v>390</c:v>
                </c:pt>
                <c:pt idx="6">
                  <c:v>651</c:v>
                </c:pt>
                <c:pt idx="8">
                  <c:v>1</c:v>
                </c:pt>
                <c:pt idx="10">
                  <c:v>121</c:v>
                </c:pt>
                <c:pt idx="11">
                  <c:v>711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3-2E4C-8351-3DF1E8DB65AB}"/>
            </c:ext>
          </c:extLst>
        </c:ser>
        <c:ser>
          <c:idx val="44"/>
          <c:order val="44"/>
          <c:tx>
            <c:strRef>
              <c:f>Sheet2!$AU$4</c:f>
              <c:strCache>
                <c:ptCount val="1"/>
                <c:pt idx="0">
                  <c:v>22-May</c:v>
                </c:pt>
              </c:strCache>
            </c:strRef>
          </c:tx>
          <c:spPr>
            <a:solidFill>
              <a:schemeClr val="accent3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Sheet2!$AU$6:$AU$25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258</c:v>
                </c:pt>
                <c:pt idx="4">
                  <c:v>925</c:v>
                </c:pt>
                <c:pt idx="5">
                  <c:v>415</c:v>
                </c:pt>
                <c:pt idx="6">
                  <c:v>642</c:v>
                </c:pt>
                <c:pt idx="8">
                  <c:v>1</c:v>
                </c:pt>
                <c:pt idx="10">
                  <c:v>133</c:v>
                </c:pt>
                <c:pt idx="11">
                  <c:v>711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3-2E4C-8351-3DF1E8DB65AB}"/>
            </c:ext>
          </c:extLst>
        </c:ser>
        <c:ser>
          <c:idx val="45"/>
          <c:order val="45"/>
          <c:tx>
            <c:strRef>
              <c:f>Sheet2!$AV$4</c:f>
              <c:strCache>
                <c:ptCount val="1"/>
                <c:pt idx="0">
                  <c:v>23-May</c:v>
                </c:pt>
              </c:strCache>
            </c:strRef>
          </c:tx>
          <c:spPr>
            <a:solidFill>
              <a:schemeClr val="accent3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Sheet2!$AV$6:$AV$25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263</c:v>
                </c:pt>
                <c:pt idx="4">
                  <c:v>924</c:v>
                </c:pt>
                <c:pt idx="5">
                  <c:v>414</c:v>
                </c:pt>
                <c:pt idx="6">
                  <c:v>646</c:v>
                </c:pt>
                <c:pt idx="8">
                  <c:v>1</c:v>
                </c:pt>
                <c:pt idx="10">
                  <c:v>143</c:v>
                </c:pt>
                <c:pt idx="11">
                  <c:v>707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3-2E4C-8351-3DF1E8DB65AB}"/>
            </c:ext>
          </c:extLst>
        </c:ser>
        <c:ser>
          <c:idx val="46"/>
          <c:order val="46"/>
          <c:tx>
            <c:strRef>
              <c:f>Sheet2!$AW$4</c:f>
              <c:strCache>
                <c:ptCount val="1"/>
                <c:pt idx="0">
                  <c:v>24-May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Sheet2!$AW$6:$AW$25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275</c:v>
                </c:pt>
                <c:pt idx="4">
                  <c:v>924</c:v>
                </c:pt>
                <c:pt idx="5">
                  <c:v>414</c:v>
                </c:pt>
                <c:pt idx="6">
                  <c:v>646</c:v>
                </c:pt>
                <c:pt idx="8">
                  <c:v>1</c:v>
                </c:pt>
                <c:pt idx="10">
                  <c:v>143</c:v>
                </c:pt>
                <c:pt idx="11">
                  <c:v>707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23-2E4C-8351-3DF1E8DB65AB}"/>
            </c:ext>
          </c:extLst>
        </c:ser>
        <c:ser>
          <c:idx val="47"/>
          <c:order val="47"/>
          <c:tx>
            <c:strRef>
              <c:f>Sheet2!$AX$4</c:f>
              <c:strCache>
                <c:ptCount val="1"/>
                <c:pt idx="0">
                  <c:v>25-May</c:v>
                </c:pt>
              </c:strCache>
            </c:strRef>
          </c:tx>
          <c:spPr>
            <a:solidFill>
              <a:schemeClr val="accent3">
                <a:tint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Sheet2!$AX$6:$AX$25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297</c:v>
                </c:pt>
                <c:pt idx="4">
                  <c:v>924</c:v>
                </c:pt>
                <c:pt idx="5">
                  <c:v>414</c:v>
                </c:pt>
                <c:pt idx="6">
                  <c:v>646</c:v>
                </c:pt>
                <c:pt idx="8">
                  <c:v>1</c:v>
                </c:pt>
                <c:pt idx="10">
                  <c:v>150</c:v>
                </c:pt>
                <c:pt idx="11">
                  <c:v>706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23-2E4C-8351-3DF1E8DB65AB}"/>
            </c:ext>
          </c:extLst>
        </c:ser>
        <c:ser>
          <c:idx val="48"/>
          <c:order val="48"/>
          <c:tx>
            <c:strRef>
              <c:f>Sheet2!$AY$4</c:f>
              <c:strCache>
                <c:ptCount val="1"/>
                <c:pt idx="0">
                  <c:v>26-May</c:v>
                </c:pt>
              </c:strCache>
            </c:strRef>
          </c:tx>
          <c:spPr>
            <a:solidFill>
              <a:schemeClr val="accent3">
                <a:tint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Sheet2!$AY$6:$AY$25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341</c:v>
                </c:pt>
                <c:pt idx="4">
                  <c:v>924</c:v>
                </c:pt>
                <c:pt idx="5">
                  <c:v>414</c:v>
                </c:pt>
                <c:pt idx="6">
                  <c:v>646</c:v>
                </c:pt>
                <c:pt idx="8">
                  <c:v>1</c:v>
                </c:pt>
                <c:pt idx="10">
                  <c:v>157</c:v>
                </c:pt>
                <c:pt idx="11">
                  <c:v>713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23-2E4C-8351-3DF1E8DB65AB}"/>
            </c:ext>
          </c:extLst>
        </c:ser>
        <c:ser>
          <c:idx val="49"/>
          <c:order val="49"/>
          <c:tx>
            <c:strRef>
              <c:f>Sheet2!$AZ$4</c:f>
              <c:strCache>
                <c:ptCount val="1"/>
                <c:pt idx="0">
                  <c:v>27-May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Sheet2!$AZ$6:$AZ$25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428</c:v>
                </c:pt>
                <c:pt idx="4">
                  <c:v>922</c:v>
                </c:pt>
                <c:pt idx="5">
                  <c:v>492</c:v>
                </c:pt>
                <c:pt idx="6">
                  <c:v>645</c:v>
                </c:pt>
                <c:pt idx="8">
                  <c:v>1</c:v>
                </c:pt>
                <c:pt idx="10">
                  <c:v>171</c:v>
                </c:pt>
                <c:pt idx="11">
                  <c:v>714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23-2E4C-8351-3DF1E8DB65AB}"/>
            </c:ext>
          </c:extLst>
        </c:ser>
        <c:ser>
          <c:idx val="50"/>
          <c:order val="50"/>
          <c:tx>
            <c:strRef>
              <c:f>Sheet2!$BA$4</c:f>
              <c:strCache>
                <c:ptCount val="1"/>
                <c:pt idx="0">
                  <c:v>28-May</c:v>
                </c:pt>
              </c:strCache>
            </c:strRef>
          </c:tx>
          <c:spPr>
            <a:solidFill>
              <a:schemeClr val="accent3">
                <a:tint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Sheet2!$BA$6:$BA$25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429</c:v>
                </c:pt>
                <c:pt idx="4">
                  <c:v>919</c:v>
                </c:pt>
                <c:pt idx="5">
                  <c:v>492</c:v>
                </c:pt>
                <c:pt idx="6">
                  <c:v>644</c:v>
                </c:pt>
                <c:pt idx="8">
                  <c:v>1</c:v>
                </c:pt>
                <c:pt idx="10">
                  <c:v>175</c:v>
                </c:pt>
                <c:pt idx="11">
                  <c:v>716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23-2E4C-8351-3DF1E8DB65AB}"/>
            </c:ext>
          </c:extLst>
        </c:ser>
        <c:ser>
          <c:idx val="51"/>
          <c:order val="51"/>
          <c:tx>
            <c:strRef>
              <c:f>Sheet2!$BB$4</c:f>
              <c:strCache>
                <c:ptCount val="1"/>
                <c:pt idx="0">
                  <c:v>29-May</c:v>
                </c:pt>
              </c:strCache>
            </c:strRef>
          </c:tx>
          <c:spPr>
            <a:solidFill>
              <a:schemeClr val="accent3">
                <a:tint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Sheet2!$BB$6:$BB$25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502</c:v>
                </c:pt>
                <c:pt idx="4">
                  <c:v>919</c:v>
                </c:pt>
                <c:pt idx="5">
                  <c:v>536</c:v>
                </c:pt>
                <c:pt idx="6">
                  <c:v>642</c:v>
                </c:pt>
                <c:pt idx="8">
                  <c:v>1</c:v>
                </c:pt>
                <c:pt idx="10">
                  <c:v>185</c:v>
                </c:pt>
                <c:pt idx="11">
                  <c:v>718</c:v>
                </c:pt>
                <c:pt idx="12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23-2E4C-8351-3DF1E8DB65AB}"/>
            </c:ext>
          </c:extLst>
        </c:ser>
        <c:ser>
          <c:idx val="52"/>
          <c:order val="52"/>
          <c:tx>
            <c:strRef>
              <c:f>Sheet2!$BC$4</c:f>
              <c:strCache>
                <c:ptCount val="1"/>
                <c:pt idx="0">
                  <c:v>30-May</c:v>
                </c:pt>
              </c:strCache>
            </c:strRef>
          </c:tx>
          <c:spPr>
            <a:solidFill>
              <a:schemeClr val="accent3">
                <a:tint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Sheet2!$BC$6:$BC$25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504</c:v>
                </c:pt>
                <c:pt idx="4">
                  <c:v>919</c:v>
                </c:pt>
                <c:pt idx="5">
                  <c:v>569</c:v>
                </c:pt>
                <c:pt idx="6">
                  <c:v>641</c:v>
                </c:pt>
                <c:pt idx="8">
                  <c:v>1</c:v>
                </c:pt>
                <c:pt idx="10">
                  <c:v>191</c:v>
                </c:pt>
                <c:pt idx="11">
                  <c:v>717</c:v>
                </c:pt>
                <c:pt idx="12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23-2E4C-8351-3DF1E8DB65AB}"/>
            </c:ext>
          </c:extLst>
        </c:ser>
        <c:ser>
          <c:idx val="53"/>
          <c:order val="53"/>
          <c:tx>
            <c:strRef>
              <c:f>Sheet2!$BD$4</c:f>
              <c:strCache>
                <c:ptCount val="1"/>
                <c:pt idx="0">
                  <c:v>31-May</c:v>
                </c:pt>
              </c:strCache>
            </c:strRef>
          </c:tx>
          <c:spPr>
            <a:solidFill>
              <a:schemeClr val="accent3">
                <a:tint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Sheet2!$BD$6:$BD$25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504</c:v>
                </c:pt>
                <c:pt idx="4">
                  <c:v>919</c:v>
                </c:pt>
                <c:pt idx="5">
                  <c:v>569</c:v>
                </c:pt>
                <c:pt idx="6">
                  <c:v>641</c:v>
                </c:pt>
                <c:pt idx="8">
                  <c:v>1</c:v>
                </c:pt>
                <c:pt idx="10">
                  <c:v>192</c:v>
                </c:pt>
                <c:pt idx="11">
                  <c:v>720</c:v>
                </c:pt>
                <c:pt idx="12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23-2E4C-8351-3DF1E8DB65AB}"/>
            </c:ext>
          </c:extLst>
        </c:ser>
        <c:ser>
          <c:idx val="54"/>
          <c:order val="54"/>
          <c:tx>
            <c:strRef>
              <c:f>Sheet2!$BE$4</c:f>
              <c:strCache>
                <c:ptCount val="1"/>
                <c:pt idx="0">
                  <c:v>1-Jun</c:v>
                </c:pt>
              </c:strCache>
            </c:strRef>
          </c:tx>
          <c:spPr>
            <a:solidFill>
              <a:schemeClr val="accent3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Sheet2!$BE$6:$BE$25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516</c:v>
                </c:pt>
                <c:pt idx="4">
                  <c:v>919</c:v>
                </c:pt>
                <c:pt idx="5">
                  <c:v>569</c:v>
                </c:pt>
                <c:pt idx="6">
                  <c:v>641</c:v>
                </c:pt>
                <c:pt idx="8">
                  <c:v>1</c:v>
                </c:pt>
                <c:pt idx="10">
                  <c:v>195</c:v>
                </c:pt>
                <c:pt idx="11">
                  <c:v>718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23-2E4C-8351-3DF1E8DB65AB}"/>
            </c:ext>
          </c:extLst>
        </c:ser>
        <c:ser>
          <c:idx val="55"/>
          <c:order val="55"/>
          <c:tx>
            <c:strRef>
              <c:f>Sheet2!$BF$4</c:f>
              <c:strCache>
                <c:ptCount val="1"/>
                <c:pt idx="0">
                  <c:v>2-Jun</c:v>
                </c:pt>
              </c:strCache>
            </c:strRef>
          </c:tx>
          <c:spPr>
            <a:solidFill>
              <a:schemeClr val="accent3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Sheet2!$BF$6:$BF$25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635</c:v>
                </c:pt>
                <c:pt idx="4">
                  <c:v>916</c:v>
                </c:pt>
                <c:pt idx="5">
                  <c:v>579</c:v>
                </c:pt>
                <c:pt idx="6">
                  <c:v>641</c:v>
                </c:pt>
                <c:pt idx="8">
                  <c:v>1</c:v>
                </c:pt>
                <c:pt idx="10">
                  <c:v>332</c:v>
                </c:pt>
                <c:pt idx="11">
                  <c:v>717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8-7544-8603-8FCC98E30B12}"/>
            </c:ext>
          </c:extLst>
        </c:ser>
        <c:ser>
          <c:idx val="56"/>
          <c:order val="56"/>
          <c:tx>
            <c:strRef>
              <c:f>Sheet2!$BG$4</c:f>
              <c:strCache>
                <c:ptCount val="1"/>
                <c:pt idx="0">
                  <c:v>3-Jun</c:v>
                </c:pt>
              </c:strCache>
            </c:strRef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Sheet2!$BG$6:$BG$25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634</c:v>
                </c:pt>
                <c:pt idx="4">
                  <c:v>915</c:v>
                </c:pt>
                <c:pt idx="5">
                  <c:v>586</c:v>
                </c:pt>
                <c:pt idx="6">
                  <c:v>641</c:v>
                </c:pt>
                <c:pt idx="8">
                  <c:v>1</c:v>
                </c:pt>
                <c:pt idx="10">
                  <c:v>431</c:v>
                </c:pt>
                <c:pt idx="11">
                  <c:v>716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8-9A47-A202-7298ECDA4D5C}"/>
            </c:ext>
          </c:extLst>
        </c:ser>
        <c:ser>
          <c:idx val="57"/>
          <c:order val="57"/>
          <c:tx>
            <c:strRef>
              <c:f>Sheet2!$BH$4</c:f>
              <c:strCache>
                <c:ptCount val="1"/>
                <c:pt idx="0">
                  <c:v>4-Jun</c:v>
                </c:pt>
              </c:strCache>
            </c:strRef>
          </c:tx>
          <c:spPr>
            <a:solidFill>
              <a:schemeClr val="accent3">
                <a:tint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Sheet2!$BH$6:$BH$25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639</c:v>
                </c:pt>
                <c:pt idx="4">
                  <c:v>914</c:v>
                </c:pt>
                <c:pt idx="5">
                  <c:v>583</c:v>
                </c:pt>
                <c:pt idx="6">
                  <c:v>637</c:v>
                </c:pt>
                <c:pt idx="8">
                  <c:v>1</c:v>
                </c:pt>
                <c:pt idx="10">
                  <c:v>460</c:v>
                </c:pt>
                <c:pt idx="11">
                  <c:v>715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1-0548-A7AA-35D887C0484C}"/>
            </c:ext>
          </c:extLst>
        </c:ser>
        <c:ser>
          <c:idx val="58"/>
          <c:order val="58"/>
          <c:tx>
            <c:strRef>
              <c:f>Sheet2!$BI$4</c:f>
              <c:strCache>
                <c:ptCount val="1"/>
                <c:pt idx="0">
                  <c:v>5-Jun</c:v>
                </c:pt>
              </c:strCache>
            </c:strRef>
          </c:tx>
          <c:spPr>
            <a:solidFill>
              <a:schemeClr val="accent3">
                <a:tint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Sheet2!$BI$6:$BI$25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656</c:v>
                </c:pt>
                <c:pt idx="4">
                  <c:v>914</c:v>
                </c:pt>
                <c:pt idx="5">
                  <c:v>634</c:v>
                </c:pt>
                <c:pt idx="6">
                  <c:v>635</c:v>
                </c:pt>
                <c:pt idx="8">
                  <c:v>1</c:v>
                </c:pt>
                <c:pt idx="10">
                  <c:v>483</c:v>
                </c:pt>
                <c:pt idx="11">
                  <c:v>715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41-0548-A7AA-35D887C0484C}"/>
            </c:ext>
          </c:extLst>
        </c:ser>
        <c:ser>
          <c:idx val="59"/>
          <c:order val="59"/>
          <c:tx>
            <c:strRef>
              <c:f>Sheet2!$BJ$4</c:f>
              <c:strCache>
                <c:ptCount val="1"/>
                <c:pt idx="0">
                  <c:v>6-Jun</c:v>
                </c:pt>
              </c:strCache>
            </c:strRef>
          </c:tx>
          <c:spPr>
            <a:solidFill>
              <a:schemeClr val="accent3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Sheet2!$BJ$6:$BJ$25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656</c:v>
                </c:pt>
                <c:pt idx="4">
                  <c:v>914</c:v>
                </c:pt>
                <c:pt idx="5">
                  <c:v>665</c:v>
                </c:pt>
                <c:pt idx="6">
                  <c:v>635</c:v>
                </c:pt>
                <c:pt idx="8">
                  <c:v>1</c:v>
                </c:pt>
                <c:pt idx="10">
                  <c:v>508</c:v>
                </c:pt>
                <c:pt idx="11">
                  <c:v>715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41-0548-A7AA-35D887C0484C}"/>
            </c:ext>
          </c:extLst>
        </c:ser>
        <c:ser>
          <c:idx val="60"/>
          <c:order val="60"/>
          <c:tx>
            <c:strRef>
              <c:f>Sheet2!$BK$4</c:f>
              <c:strCache>
                <c:ptCount val="1"/>
                <c:pt idx="0">
                  <c:v>7-Jun</c:v>
                </c:pt>
              </c:strCache>
            </c:strRef>
          </c:tx>
          <c:spPr>
            <a:solidFill>
              <a:schemeClr val="accent3">
                <a:tint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Sheet2!$BK$6:$BK$25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661</c:v>
                </c:pt>
                <c:pt idx="4">
                  <c:v>914</c:v>
                </c:pt>
                <c:pt idx="5">
                  <c:v>692</c:v>
                </c:pt>
                <c:pt idx="6">
                  <c:v>635</c:v>
                </c:pt>
                <c:pt idx="8">
                  <c:v>1</c:v>
                </c:pt>
                <c:pt idx="10">
                  <c:v>601</c:v>
                </c:pt>
                <c:pt idx="11">
                  <c:v>716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41-0548-A7AA-35D887C0484C}"/>
            </c:ext>
          </c:extLst>
        </c:ser>
        <c:ser>
          <c:idx val="61"/>
          <c:order val="61"/>
          <c:tx>
            <c:strRef>
              <c:f>Sheet2!$BL$4</c:f>
              <c:strCache>
                <c:ptCount val="1"/>
                <c:pt idx="0">
                  <c:v>8-Jun</c:v>
                </c:pt>
              </c:strCache>
            </c:strRef>
          </c:tx>
          <c:spPr>
            <a:solidFill>
              <a:schemeClr val="accent3">
                <a:tint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Sheet2!$BL$6:$BL$25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662</c:v>
                </c:pt>
                <c:pt idx="4">
                  <c:v>914</c:v>
                </c:pt>
                <c:pt idx="5">
                  <c:v>692</c:v>
                </c:pt>
                <c:pt idx="6">
                  <c:v>635</c:v>
                </c:pt>
                <c:pt idx="8">
                  <c:v>1</c:v>
                </c:pt>
                <c:pt idx="10">
                  <c:v>684</c:v>
                </c:pt>
                <c:pt idx="11">
                  <c:v>716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1-2244-B01E-279A4360242A}"/>
            </c:ext>
          </c:extLst>
        </c:ser>
        <c:ser>
          <c:idx val="62"/>
          <c:order val="62"/>
          <c:tx>
            <c:strRef>
              <c:f>Sheet2!$BM$4</c:f>
              <c:strCache>
                <c:ptCount val="1"/>
                <c:pt idx="0">
                  <c:v>9-Jun</c:v>
                </c:pt>
              </c:strCache>
            </c:strRef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Sheet2!$BM$6:$BM$25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663</c:v>
                </c:pt>
                <c:pt idx="3">
                  <c:v>1</c:v>
                </c:pt>
                <c:pt idx="4">
                  <c:v>912</c:v>
                </c:pt>
                <c:pt idx="5">
                  <c:v>696</c:v>
                </c:pt>
                <c:pt idx="6">
                  <c:v>636</c:v>
                </c:pt>
                <c:pt idx="8">
                  <c:v>1</c:v>
                </c:pt>
                <c:pt idx="10">
                  <c:v>692</c:v>
                </c:pt>
                <c:pt idx="11">
                  <c:v>715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F-7F4D-90E0-E07BDB78F421}"/>
            </c:ext>
          </c:extLst>
        </c:ser>
        <c:ser>
          <c:idx val="63"/>
          <c:order val="63"/>
          <c:tx>
            <c:strRef>
              <c:f>Sheet2!$BN$4</c:f>
              <c:strCache>
                <c:ptCount val="1"/>
                <c:pt idx="0">
                  <c:v>10-Jun</c:v>
                </c:pt>
              </c:strCache>
            </c:strRef>
          </c:tx>
          <c:spPr>
            <a:solidFill>
              <a:schemeClr val="accent3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Sheet2!$BN$6:$BN$25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663</c:v>
                </c:pt>
                <c:pt idx="3">
                  <c:v>1</c:v>
                </c:pt>
                <c:pt idx="4">
                  <c:v>910</c:v>
                </c:pt>
                <c:pt idx="5">
                  <c:v>700</c:v>
                </c:pt>
                <c:pt idx="6">
                  <c:v>632</c:v>
                </c:pt>
                <c:pt idx="8">
                  <c:v>1</c:v>
                </c:pt>
                <c:pt idx="10">
                  <c:v>712</c:v>
                </c:pt>
                <c:pt idx="11">
                  <c:v>713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F-7F4D-90E0-E07BDB78F421}"/>
            </c:ext>
          </c:extLst>
        </c:ser>
        <c:ser>
          <c:idx val="64"/>
          <c:order val="64"/>
          <c:tx>
            <c:strRef>
              <c:f>Sheet2!$BO$4</c:f>
              <c:strCache>
                <c:ptCount val="1"/>
                <c:pt idx="0">
                  <c:v>11-Jun</c:v>
                </c:pt>
              </c:strCache>
            </c:strRef>
          </c:tx>
          <c:spPr>
            <a:solidFill>
              <a:schemeClr val="accent3">
                <a:tint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Sheet2!$BO$6:$BO$25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663</c:v>
                </c:pt>
                <c:pt idx="3">
                  <c:v>1</c:v>
                </c:pt>
                <c:pt idx="4">
                  <c:v>909</c:v>
                </c:pt>
                <c:pt idx="5">
                  <c:v>699</c:v>
                </c:pt>
                <c:pt idx="6">
                  <c:v>631</c:v>
                </c:pt>
                <c:pt idx="8">
                  <c:v>1</c:v>
                </c:pt>
                <c:pt idx="10">
                  <c:v>711</c:v>
                </c:pt>
                <c:pt idx="11">
                  <c:v>712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7-0947-9473-D2D9A74ECC8E}"/>
            </c:ext>
          </c:extLst>
        </c:ser>
        <c:ser>
          <c:idx val="65"/>
          <c:order val="65"/>
          <c:tx>
            <c:strRef>
              <c:f>Sheet2!$BP$4</c:f>
              <c:strCache>
                <c:ptCount val="1"/>
                <c:pt idx="0">
                  <c:v>12-Jun</c:v>
                </c:pt>
              </c:strCache>
            </c:strRef>
          </c:tx>
          <c:spPr>
            <a:solidFill>
              <a:schemeClr val="accent3">
                <a:tint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Sheet2!$BP$6:$BP$25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667</c:v>
                </c:pt>
                <c:pt idx="3">
                  <c:v>1</c:v>
                </c:pt>
                <c:pt idx="4">
                  <c:v>907</c:v>
                </c:pt>
                <c:pt idx="5">
                  <c:v>700</c:v>
                </c:pt>
                <c:pt idx="6">
                  <c:v>629</c:v>
                </c:pt>
                <c:pt idx="8">
                  <c:v>1</c:v>
                </c:pt>
                <c:pt idx="10">
                  <c:v>721</c:v>
                </c:pt>
                <c:pt idx="11">
                  <c:v>711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7-0947-9473-D2D9A74ECC8E}"/>
            </c:ext>
          </c:extLst>
        </c:ser>
        <c:ser>
          <c:idx val="66"/>
          <c:order val="66"/>
          <c:tx>
            <c:strRef>
              <c:f>Sheet2!$BQ$4</c:f>
              <c:strCache>
                <c:ptCount val="1"/>
                <c:pt idx="0">
                  <c:v>13-Jun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Sheet2!$BQ$6:$BQ$25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666</c:v>
                </c:pt>
                <c:pt idx="3">
                  <c:v>1</c:v>
                </c:pt>
                <c:pt idx="4">
                  <c:v>905</c:v>
                </c:pt>
                <c:pt idx="5">
                  <c:v>703</c:v>
                </c:pt>
                <c:pt idx="6">
                  <c:v>630</c:v>
                </c:pt>
                <c:pt idx="8">
                  <c:v>1</c:v>
                </c:pt>
                <c:pt idx="10">
                  <c:v>721</c:v>
                </c:pt>
                <c:pt idx="11">
                  <c:v>711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7-0947-9473-D2D9A74ECC8E}"/>
            </c:ext>
          </c:extLst>
        </c:ser>
        <c:ser>
          <c:idx val="67"/>
          <c:order val="67"/>
          <c:tx>
            <c:strRef>
              <c:f>Sheet2!$BR$4</c:f>
              <c:strCache>
                <c:ptCount val="1"/>
                <c:pt idx="0">
                  <c:v>14-Jun</c:v>
                </c:pt>
              </c:strCache>
            </c:strRef>
          </c:tx>
          <c:spPr>
            <a:solidFill>
              <a:schemeClr val="accent3">
                <a:tint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Sheet2!$BR$6:$BR$25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667</c:v>
                </c:pt>
                <c:pt idx="3">
                  <c:v>1</c:v>
                </c:pt>
                <c:pt idx="4">
                  <c:v>905</c:v>
                </c:pt>
                <c:pt idx="5">
                  <c:v>703</c:v>
                </c:pt>
                <c:pt idx="6">
                  <c:v>630</c:v>
                </c:pt>
                <c:pt idx="8">
                  <c:v>1</c:v>
                </c:pt>
                <c:pt idx="10">
                  <c:v>723</c:v>
                </c:pt>
                <c:pt idx="11">
                  <c:v>711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7-0947-9473-D2D9A74ECC8E}"/>
            </c:ext>
          </c:extLst>
        </c:ser>
        <c:ser>
          <c:idx val="68"/>
          <c:order val="68"/>
          <c:tx>
            <c:strRef>
              <c:f>Sheet2!$BS$4</c:f>
              <c:strCache>
                <c:ptCount val="1"/>
                <c:pt idx="0">
                  <c:v>15-Jun</c:v>
                </c:pt>
              </c:strCache>
            </c:strRef>
          </c:tx>
          <c:spPr>
            <a:solidFill>
              <a:schemeClr val="accent3">
                <a:tint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Sheet2!$BS$6:$BS$25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667</c:v>
                </c:pt>
                <c:pt idx="3">
                  <c:v>1</c:v>
                </c:pt>
                <c:pt idx="4">
                  <c:v>905</c:v>
                </c:pt>
                <c:pt idx="5">
                  <c:v>703</c:v>
                </c:pt>
                <c:pt idx="6">
                  <c:v>630</c:v>
                </c:pt>
                <c:pt idx="8">
                  <c:v>1</c:v>
                </c:pt>
                <c:pt idx="10">
                  <c:v>721</c:v>
                </c:pt>
                <c:pt idx="11">
                  <c:v>711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7-0947-9473-D2D9A74ECC8E}"/>
            </c:ext>
          </c:extLst>
        </c:ser>
        <c:ser>
          <c:idx val="69"/>
          <c:order val="69"/>
          <c:tx>
            <c:strRef>
              <c:f>Sheet2!$BT$4</c:f>
              <c:strCache>
                <c:ptCount val="1"/>
                <c:pt idx="0">
                  <c:v>16-Jun</c:v>
                </c:pt>
              </c:strCache>
            </c:strRef>
          </c:tx>
          <c:spPr>
            <a:solidFill>
              <a:schemeClr val="accent3">
                <a:tint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Sheet2!$BT$6:$BT$25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667</c:v>
                </c:pt>
                <c:pt idx="3">
                  <c:v>1</c:v>
                </c:pt>
                <c:pt idx="4">
                  <c:v>901</c:v>
                </c:pt>
                <c:pt idx="5">
                  <c:v>704</c:v>
                </c:pt>
                <c:pt idx="6">
                  <c:v>629</c:v>
                </c:pt>
                <c:pt idx="8">
                  <c:v>1</c:v>
                </c:pt>
                <c:pt idx="10">
                  <c:v>722</c:v>
                </c:pt>
                <c:pt idx="11">
                  <c:v>711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4-BA42-B37F-BDB87020A857}"/>
            </c:ext>
          </c:extLst>
        </c:ser>
        <c:ser>
          <c:idx val="70"/>
          <c:order val="70"/>
          <c:tx>
            <c:strRef>
              <c:f>Sheet2!$BU$4</c:f>
              <c:strCache>
                <c:ptCount val="1"/>
                <c:pt idx="0">
                  <c:v>17-Jun</c:v>
                </c:pt>
              </c:strCache>
            </c:strRef>
          </c:tx>
          <c:spPr>
            <a:solidFill>
              <a:schemeClr val="accent3">
                <a:tint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Sheet2!$BU$6:$BU$25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669</c:v>
                </c:pt>
                <c:pt idx="3">
                  <c:v>1</c:v>
                </c:pt>
                <c:pt idx="4">
                  <c:v>899</c:v>
                </c:pt>
                <c:pt idx="5">
                  <c:v>703</c:v>
                </c:pt>
                <c:pt idx="6">
                  <c:v>628</c:v>
                </c:pt>
                <c:pt idx="7">
                  <c:v>1</c:v>
                </c:pt>
                <c:pt idx="8">
                  <c:v>1</c:v>
                </c:pt>
                <c:pt idx="10">
                  <c:v>723</c:v>
                </c:pt>
                <c:pt idx="11">
                  <c:v>709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5-C94A-AFCC-5ADB8B0DEA03}"/>
            </c:ext>
          </c:extLst>
        </c:ser>
        <c:ser>
          <c:idx val="71"/>
          <c:order val="71"/>
          <c:tx>
            <c:strRef>
              <c:f>Sheet2!$BV$4</c:f>
              <c:strCache>
                <c:ptCount val="1"/>
                <c:pt idx="0">
                  <c:v>18-Jun</c:v>
                </c:pt>
              </c:strCache>
            </c:strRef>
          </c:tx>
          <c:spPr>
            <a:solidFill>
              <a:schemeClr val="accent3">
                <a:tint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Sheet2!$BV$6:$BV$25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670</c:v>
                </c:pt>
                <c:pt idx="3">
                  <c:v>1</c:v>
                </c:pt>
                <c:pt idx="4">
                  <c:v>895</c:v>
                </c:pt>
                <c:pt idx="5">
                  <c:v>703</c:v>
                </c:pt>
                <c:pt idx="6">
                  <c:v>628</c:v>
                </c:pt>
                <c:pt idx="7">
                  <c:v>1</c:v>
                </c:pt>
                <c:pt idx="8">
                  <c:v>1</c:v>
                </c:pt>
                <c:pt idx="10">
                  <c:v>722</c:v>
                </c:pt>
                <c:pt idx="11">
                  <c:v>709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3-F24F-85D1-32D92003B620}"/>
            </c:ext>
          </c:extLst>
        </c:ser>
        <c:ser>
          <c:idx val="72"/>
          <c:order val="72"/>
          <c:tx>
            <c:strRef>
              <c:f>Sheet2!$BW$4</c:f>
              <c:strCache>
                <c:ptCount val="1"/>
                <c:pt idx="0">
                  <c:v>19-Jun</c:v>
                </c:pt>
              </c:strCache>
            </c:strRef>
          </c:tx>
          <c:spPr>
            <a:solidFill>
              <a:schemeClr val="accent3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Sheet2!$BW$6:$BW$25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698</c:v>
                </c:pt>
                <c:pt idx="3">
                  <c:v>1</c:v>
                </c:pt>
                <c:pt idx="4">
                  <c:v>895</c:v>
                </c:pt>
                <c:pt idx="5">
                  <c:v>698</c:v>
                </c:pt>
                <c:pt idx="6">
                  <c:v>626</c:v>
                </c:pt>
                <c:pt idx="7">
                  <c:v>1</c:v>
                </c:pt>
                <c:pt idx="8">
                  <c:v>1</c:v>
                </c:pt>
                <c:pt idx="10">
                  <c:v>723</c:v>
                </c:pt>
                <c:pt idx="11">
                  <c:v>708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C3-F24F-85D1-32D92003B620}"/>
            </c:ext>
          </c:extLst>
        </c:ser>
        <c:ser>
          <c:idx val="73"/>
          <c:order val="73"/>
          <c:tx>
            <c:strRef>
              <c:f>Sheet2!$BX$4</c:f>
              <c:strCache>
                <c:ptCount val="1"/>
                <c:pt idx="0">
                  <c:v>20-Jun</c:v>
                </c:pt>
              </c:strCache>
            </c:strRef>
          </c:tx>
          <c:spPr>
            <a:solidFill>
              <a:schemeClr val="accent3">
                <a:tint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Sheet2!$BX$6:$BX$25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709</c:v>
                </c:pt>
                <c:pt idx="3">
                  <c:v>1</c:v>
                </c:pt>
                <c:pt idx="4">
                  <c:v>896</c:v>
                </c:pt>
                <c:pt idx="5">
                  <c:v>697</c:v>
                </c:pt>
                <c:pt idx="6">
                  <c:v>625</c:v>
                </c:pt>
                <c:pt idx="7">
                  <c:v>1</c:v>
                </c:pt>
                <c:pt idx="8">
                  <c:v>1</c:v>
                </c:pt>
                <c:pt idx="10">
                  <c:v>722</c:v>
                </c:pt>
                <c:pt idx="11">
                  <c:v>708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C3-F24F-85D1-32D92003B620}"/>
            </c:ext>
          </c:extLst>
        </c:ser>
        <c:ser>
          <c:idx val="74"/>
          <c:order val="74"/>
          <c:tx>
            <c:strRef>
              <c:f>Sheet2!$BY$4</c:f>
              <c:strCache>
                <c:ptCount val="1"/>
                <c:pt idx="0">
                  <c:v>21-Jun</c:v>
                </c:pt>
              </c:strCache>
            </c:strRef>
          </c:tx>
          <c:spPr>
            <a:solidFill>
              <a:schemeClr val="accent3">
                <a:tint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Sheet2!$BY$6:$BY$25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709</c:v>
                </c:pt>
                <c:pt idx="3">
                  <c:v>1</c:v>
                </c:pt>
                <c:pt idx="4">
                  <c:v>896</c:v>
                </c:pt>
                <c:pt idx="5">
                  <c:v>697</c:v>
                </c:pt>
                <c:pt idx="6">
                  <c:v>625</c:v>
                </c:pt>
                <c:pt idx="7">
                  <c:v>1</c:v>
                </c:pt>
                <c:pt idx="8">
                  <c:v>1</c:v>
                </c:pt>
                <c:pt idx="10">
                  <c:v>722</c:v>
                </c:pt>
                <c:pt idx="11">
                  <c:v>708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C3-F24F-85D1-32D92003B620}"/>
            </c:ext>
          </c:extLst>
        </c:ser>
        <c:ser>
          <c:idx val="75"/>
          <c:order val="75"/>
          <c:tx>
            <c:strRef>
              <c:f>Sheet2!$BZ$4</c:f>
              <c:strCache>
                <c:ptCount val="1"/>
                <c:pt idx="0">
                  <c:v>22-Jun</c:v>
                </c:pt>
              </c:strCache>
            </c:strRef>
          </c:tx>
          <c:spPr>
            <a:solidFill>
              <a:schemeClr val="accent3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Sheet2!$BZ$6:$BZ$25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712</c:v>
                </c:pt>
                <c:pt idx="3">
                  <c:v>1</c:v>
                </c:pt>
                <c:pt idx="4">
                  <c:v>896</c:v>
                </c:pt>
                <c:pt idx="5">
                  <c:v>697</c:v>
                </c:pt>
                <c:pt idx="6">
                  <c:v>625</c:v>
                </c:pt>
                <c:pt idx="7">
                  <c:v>1</c:v>
                </c:pt>
                <c:pt idx="8">
                  <c:v>1</c:v>
                </c:pt>
                <c:pt idx="10">
                  <c:v>722</c:v>
                </c:pt>
                <c:pt idx="11">
                  <c:v>708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C3-F24F-85D1-32D92003B620}"/>
            </c:ext>
          </c:extLst>
        </c:ser>
        <c:ser>
          <c:idx val="76"/>
          <c:order val="76"/>
          <c:tx>
            <c:strRef>
              <c:f>Sheet2!$CA$4</c:f>
              <c:strCache>
                <c:ptCount val="1"/>
                <c:pt idx="0">
                  <c:v>23-Jun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Sheet2!$CA$6:$CA$25</c:f>
              <c:numCache>
                <c:formatCode>General</c:formatCode>
                <c:ptCount val="20"/>
                <c:pt idx="0">
                  <c:v>2</c:v>
                </c:pt>
                <c:pt idx="1">
                  <c:v>6</c:v>
                </c:pt>
                <c:pt idx="2">
                  <c:v>729</c:v>
                </c:pt>
                <c:pt idx="3">
                  <c:v>2</c:v>
                </c:pt>
                <c:pt idx="4">
                  <c:v>894</c:v>
                </c:pt>
                <c:pt idx="5">
                  <c:v>697</c:v>
                </c:pt>
                <c:pt idx="6">
                  <c:v>626</c:v>
                </c:pt>
                <c:pt idx="7">
                  <c:v>1</c:v>
                </c:pt>
                <c:pt idx="8">
                  <c:v>1</c:v>
                </c:pt>
                <c:pt idx="10">
                  <c:v>723</c:v>
                </c:pt>
                <c:pt idx="11">
                  <c:v>708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4-DE4F-A2BF-E08F7CB254F5}"/>
            </c:ext>
          </c:extLst>
        </c:ser>
        <c:ser>
          <c:idx val="77"/>
          <c:order val="77"/>
          <c:tx>
            <c:strRef>
              <c:f>Sheet2!$CB$4</c:f>
              <c:strCache>
                <c:ptCount val="1"/>
                <c:pt idx="0">
                  <c:v>24-Jun</c:v>
                </c:pt>
              </c:strCache>
            </c:strRef>
          </c:tx>
          <c:spPr>
            <a:solidFill>
              <a:schemeClr val="accent3">
                <a:tint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Sheet2!$CB$6:$CB$25</c:f>
              <c:numCache>
                <c:formatCode>General</c:formatCode>
                <c:ptCount val="20"/>
                <c:pt idx="0">
                  <c:v>3</c:v>
                </c:pt>
                <c:pt idx="1">
                  <c:v>6</c:v>
                </c:pt>
                <c:pt idx="2">
                  <c:v>727</c:v>
                </c:pt>
                <c:pt idx="3">
                  <c:v>3</c:v>
                </c:pt>
                <c:pt idx="4">
                  <c:v>894</c:v>
                </c:pt>
                <c:pt idx="5">
                  <c:v>696</c:v>
                </c:pt>
                <c:pt idx="6">
                  <c:v>626</c:v>
                </c:pt>
                <c:pt idx="7">
                  <c:v>1</c:v>
                </c:pt>
                <c:pt idx="8">
                  <c:v>1</c:v>
                </c:pt>
                <c:pt idx="10">
                  <c:v>723</c:v>
                </c:pt>
                <c:pt idx="11">
                  <c:v>708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4-DE4F-A2BF-E08F7CB254F5}"/>
            </c:ext>
          </c:extLst>
        </c:ser>
        <c:ser>
          <c:idx val="78"/>
          <c:order val="78"/>
          <c:tx>
            <c:strRef>
              <c:f>Sheet2!$CC$4</c:f>
              <c:strCache>
                <c:ptCount val="1"/>
                <c:pt idx="0">
                  <c:v>25-Jun</c:v>
                </c:pt>
              </c:strCache>
            </c:strRef>
          </c:tx>
          <c:spPr>
            <a:solidFill>
              <a:schemeClr val="accent3">
                <a:tint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Sheet2!$CC$6:$CC$25</c:f>
              <c:numCache>
                <c:formatCode>General</c:formatCode>
                <c:ptCount val="20"/>
                <c:pt idx="0">
                  <c:v>3</c:v>
                </c:pt>
                <c:pt idx="1">
                  <c:v>6</c:v>
                </c:pt>
                <c:pt idx="2">
                  <c:v>759</c:v>
                </c:pt>
                <c:pt idx="3">
                  <c:v>3</c:v>
                </c:pt>
                <c:pt idx="4">
                  <c:v>894</c:v>
                </c:pt>
                <c:pt idx="5">
                  <c:v>694</c:v>
                </c:pt>
                <c:pt idx="6">
                  <c:v>623</c:v>
                </c:pt>
                <c:pt idx="7">
                  <c:v>1</c:v>
                </c:pt>
                <c:pt idx="8">
                  <c:v>1</c:v>
                </c:pt>
                <c:pt idx="10">
                  <c:v>722</c:v>
                </c:pt>
                <c:pt idx="11">
                  <c:v>709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5-4B43-ABD3-BC8C0A3BA64E}"/>
            </c:ext>
          </c:extLst>
        </c:ser>
        <c:ser>
          <c:idx val="79"/>
          <c:order val="79"/>
          <c:tx>
            <c:strRef>
              <c:f>Sheet2!$CD$4</c:f>
              <c:strCache>
                <c:ptCount val="1"/>
                <c:pt idx="0">
                  <c:v>26-Jun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Sheet2!$CD$6:$CD$25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778</c:v>
                </c:pt>
                <c:pt idx="3">
                  <c:v>3</c:v>
                </c:pt>
                <c:pt idx="4">
                  <c:v>890</c:v>
                </c:pt>
                <c:pt idx="5">
                  <c:v>691</c:v>
                </c:pt>
                <c:pt idx="6">
                  <c:v>623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719</c:v>
                </c:pt>
                <c:pt idx="11">
                  <c:v>709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D5-4B43-ABD3-BC8C0A3BA64E}"/>
            </c:ext>
          </c:extLst>
        </c:ser>
        <c:ser>
          <c:idx val="80"/>
          <c:order val="80"/>
          <c:tx>
            <c:strRef>
              <c:f>Sheet2!$CE$4</c:f>
              <c:strCache>
                <c:ptCount val="1"/>
                <c:pt idx="0">
                  <c:v>27-Jun</c:v>
                </c:pt>
              </c:strCache>
            </c:strRef>
          </c:tx>
          <c:spPr>
            <a:solidFill>
              <a:schemeClr val="accent3">
                <a:tint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Sheet2!$CE$6:$CE$25</c:f>
              <c:numCache>
                <c:formatCode>General</c:formatCode>
                <c:ptCount val="20"/>
                <c:pt idx="0">
                  <c:v>33</c:v>
                </c:pt>
                <c:pt idx="1">
                  <c:v>6</c:v>
                </c:pt>
                <c:pt idx="2">
                  <c:v>861</c:v>
                </c:pt>
                <c:pt idx="3">
                  <c:v>3</c:v>
                </c:pt>
                <c:pt idx="4">
                  <c:v>890</c:v>
                </c:pt>
                <c:pt idx="5">
                  <c:v>690</c:v>
                </c:pt>
                <c:pt idx="6">
                  <c:v>623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717</c:v>
                </c:pt>
                <c:pt idx="11">
                  <c:v>709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E-904A-AF72-E9BEE790DA57}"/>
            </c:ext>
          </c:extLst>
        </c:ser>
        <c:ser>
          <c:idx val="81"/>
          <c:order val="81"/>
          <c:tx>
            <c:strRef>
              <c:f>Sheet2!$CF$4</c:f>
              <c:strCache>
                <c:ptCount val="1"/>
                <c:pt idx="0">
                  <c:v>28-Jun</c:v>
                </c:pt>
              </c:strCache>
            </c:strRef>
          </c:tx>
          <c:spPr>
            <a:solidFill>
              <a:schemeClr val="accent3">
                <a:tint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Sheet2!$CF$6:$CF$25</c:f>
              <c:numCache>
                <c:formatCode>General</c:formatCode>
                <c:ptCount val="20"/>
                <c:pt idx="0">
                  <c:v>49</c:v>
                </c:pt>
                <c:pt idx="1">
                  <c:v>6</c:v>
                </c:pt>
                <c:pt idx="2">
                  <c:v>877</c:v>
                </c:pt>
                <c:pt idx="3">
                  <c:v>3</c:v>
                </c:pt>
                <c:pt idx="4">
                  <c:v>890</c:v>
                </c:pt>
                <c:pt idx="5">
                  <c:v>690</c:v>
                </c:pt>
                <c:pt idx="6">
                  <c:v>623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717</c:v>
                </c:pt>
                <c:pt idx="11">
                  <c:v>708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E-904A-AF72-E9BEE790DA57}"/>
            </c:ext>
          </c:extLst>
        </c:ser>
        <c:ser>
          <c:idx val="82"/>
          <c:order val="82"/>
          <c:tx>
            <c:strRef>
              <c:f>Sheet2!$CG$4</c:f>
              <c:strCache>
                <c:ptCount val="1"/>
                <c:pt idx="0">
                  <c:v>29-Jun</c:v>
                </c:pt>
              </c:strCache>
            </c:strRef>
          </c:tx>
          <c:spPr>
            <a:solidFill>
              <a:schemeClr val="accent3">
                <a:tint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Sheet2!$CG$6:$CG$25</c:f>
              <c:numCache>
                <c:formatCode>General</c:formatCode>
                <c:ptCount val="20"/>
                <c:pt idx="0">
                  <c:v>64</c:v>
                </c:pt>
                <c:pt idx="1">
                  <c:v>7</c:v>
                </c:pt>
                <c:pt idx="2">
                  <c:v>877</c:v>
                </c:pt>
                <c:pt idx="3">
                  <c:v>3</c:v>
                </c:pt>
                <c:pt idx="4">
                  <c:v>890</c:v>
                </c:pt>
                <c:pt idx="5">
                  <c:v>690</c:v>
                </c:pt>
                <c:pt idx="6">
                  <c:v>624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718</c:v>
                </c:pt>
                <c:pt idx="11">
                  <c:v>708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F-7B4F-9F27-3B0E53FB3815}"/>
            </c:ext>
          </c:extLst>
        </c:ser>
        <c:ser>
          <c:idx val="83"/>
          <c:order val="83"/>
          <c:tx>
            <c:strRef>
              <c:f>Sheet2!$CH$4</c:f>
              <c:strCache>
                <c:ptCount val="1"/>
                <c:pt idx="0">
                  <c:v>30-Jun</c:v>
                </c:pt>
              </c:strCache>
            </c:strRef>
          </c:tx>
          <c:spPr>
            <a:solidFill>
              <a:schemeClr val="accent3">
                <a:tint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Sheet2!$CH$6:$CH$25</c:f>
              <c:numCache>
                <c:formatCode>General</c:formatCode>
                <c:ptCount val="20"/>
                <c:pt idx="0">
                  <c:v>89</c:v>
                </c:pt>
                <c:pt idx="1">
                  <c:v>16</c:v>
                </c:pt>
                <c:pt idx="2">
                  <c:v>881</c:v>
                </c:pt>
                <c:pt idx="3">
                  <c:v>3</c:v>
                </c:pt>
                <c:pt idx="4">
                  <c:v>890</c:v>
                </c:pt>
                <c:pt idx="5">
                  <c:v>690</c:v>
                </c:pt>
                <c:pt idx="6">
                  <c:v>624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717</c:v>
                </c:pt>
                <c:pt idx="11">
                  <c:v>707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7F-7B4F-9F27-3B0E53FB3815}"/>
            </c:ext>
          </c:extLst>
        </c:ser>
        <c:ser>
          <c:idx val="84"/>
          <c:order val="84"/>
          <c:tx>
            <c:strRef>
              <c:f>Sheet2!$CI$4</c:f>
              <c:strCache>
                <c:ptCount val="1"/>
                <c:pt idx="0">
                  <c:v>1-Jul</c:v>
                </c:pt>
              </c:strCache>
            </c:strRef>
          </c:tx>
          <c:spPr>
            <a:solidFill>
              <a:schemeClr val="accent3">
                <a:tint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Sheet2!$CI$6:$CI$25</c:f>
              <c:numCache>
                <c:formatCode>General</c:formatCode>
                <c:ptCount val="20"/>
                <c:pt idx="0">
                  <c:v>114</c:v>
                </c:pt>
                <c:pt idx="1">
                  <c:v>33</c:v>
                </c:pt>
                <c:pt idx="2">
                  <c:v>920</c:v>
                </c:pt>
                <c:pt idx="3">
                  <c:v>3</c:v>
                </c:pt>
                <c:pt idx="4">
                  <c:v>885</c:v>
                </c:pt>
                <c:pt idx="5">
                  <c:v>688</c:v>
                </c:pt>
                <c:pt idx="6">
                  <c:v>621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715</c:v>
                </c:pt>
                <c:pt idx="11">
                  <c:v>702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7F-7B4F-9F27-3B0E53FB3815}"/>
            </c:ext>
          </c:extLst>
        </c:ser>
        <c:ser>
          <c:idx val="85"/>
          <c:order val="85"/>
          <c:tx>
            <c:strRef>
              <c:f>Sheet2!$CJ$4</c:f>
              <c:strCache>
                <c:ptCount val="1"/>
                <c:pt idx="0">
                  <c:v>2-Jul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Sheet2!$CJ$6:$CJ$25</c:f>
              <c:numCache>
                <c:formatCode>General</c:formatCode>
                <c:ptCount val="20"/>
                <c:pt idx="0">
                  <c:v>159</c:v>
                </c:pt>
                <c:pt idx="1">
                  <c:v>39</c:v>
                </c:pt>
                <c:pt idx="2">
                  <c:v>921</c:v>
                </c:pt>
                <c:pt idx="3">
                  <c:v>5</c:v>
                </c:pt>
                <c:pt idx="4">
                  <c:v>883</c:v>
                </c:pt>
                <c:pt idx="5">
                  <c:v>689</c:v>
                </c:pt>
                <c:pt idx="6">
                  <c:v>620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710</c:v>
                </c:pt>
                <c:pt idx="11">
                  <c:v>702</c:v>
                </c:pt>
                <c:pt idx="12">
                  <c:v>5</c:v>
                </c:pt>
                <c:pt idx="13">
                  <c:v>4</c:v>
                </c:pt>
                <c:pt idx="14">
                  <c:v>26</c:v>
                </c:pt>
                <c:pt idx="15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8-E34F-A3CC-737B86DC1F1D}"/>
            </c:ext>
          </c:extLst>
        </c:ser>
        <c:ser>
          <c:idx val="86"/>
          <c:order val="86"/>
          <c:tx>
            <c:strRef>
              <c:f>Sheet2!$CK$4</c:f>
              <c:strCache>
                <c:ptCount val="1"/>
                <c:pt idx="0">
                  <c:v>3-Jul</c:v>
                </c:pt>
              </c:strCache>
            </c:strRef>
          </c:tx>
          <c:spPr>
            <a:solidFill>
              <a:schemeClr val="accent3">
                <a:tint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Sheet2!$CK$6:$CK$25</c:f>
              <c:numCache>
                <c:formatCode>General</c:formatCode>
                <c:ptCount val="20"/>
                <c:pt idx="0">
                  <c:v>232</c:v>
                </c:pt>
                <c:pt idx="1">
                  <c:v>43</c:v>
                </c:pt>
                <c:pt idx="2">
                  <c:v>984</c:v>
                </c:pt>
                <c:pt idx="3">
                  <c:v>6</c:v>
                </c:pt>
                <c:pt idx="4">
                  <c:v>881</c:v>
                </c:pt>
                <c:pt idx="5">
                  <c:v>687</c:v>
                </c:pt>
                <c:pt idx="6">
                  <c:v>620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705</c:v>
                </c:pt>
                <c:pt idx="11">
                  <c:v>699</c:v>
                </c:pt>
                <c:pt idx="12">
                  <c:v>5</c:v>
                </c:pt>
                <c:pt idx="13">
                  <c:v>4</c:v>
                </c:pt>
                <c:pt idx="14">
                  <c:v>31</c:v>
                </c:pt>
                <c:pt idx="15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8-E34F-A3CC-737B86DC1F1D}"/>
            </c:ext>
          </c:extLst>
        </c:ser>
        <c:ser>
          <c:idx val="87"/>
          <c:order val="87"/>
          <c:tx>
            <c:strRef>
              <c:f>Sheet2!$CL$4</c:f>
              <c:strCache>
                <c:ptCount val="1"/>
                <c:pt idx="0">
                  <c:v>4-Jul</c:v>
                </c:pt>
              </c:strCache>
            </c:strRef>
          </c:tx>
          <c:spPr>
            <a:solidFill>
              <a:schemeClr val="accent3">
                <a:tint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Sheet2!$CL$6:$CL$25</c:f>
              <c:numCache>
                <c:formatCode>General</c:formatCode>
                <c:ptCount val="20"/>
                <c:pt idx="0">
                  <c:v>255</c:v>
                </c:pt>
                <c:pt idx="1">
                  <c:v>43</c:v>
                </c:pt>
                <c:pt idx="2">
                  <c:v>1005</c:v>
                </c:pt>
                <c:pt idx="3">
                  <c:v>6</c:v>
                </c:pt>
                <c:pt idx="4">
                  <c:v>881</c:v>
                </c:pt>
                <c:pt idx="5">
                  <c:v>687</c:v>
                </c:pt>
                <c:pt idx="6">
                  <c:v>620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705</c:v>
                </c:pt>
                <c:pt idx="11">
                  <c:v>699</c:v>
                </c:pt>
                <c:pt idx="12">
                  <c:v>5</c:v>
                </c:pt>
                <c:pt idx="13">
                  <c:v>4</c:v>
                </c:pt>
                <c:pt idx="14">
                  <c:v>39</c:v>
                </c:pt>
                <c:pt idx="15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A8-E34F-A3CC-737B86DC1F1D}"/>
            </c:ext>
          </c:extLst>
        </c:ser>
        <c:ser>
          <c:idx val="88"/>
          <c:order val="88"/>
          <c:tx>
            <c:strRef>
              <c:f>Sheet2!$CM$4</c:f>
              <c:strCache>
                <c:ptCount val="1"/>
                <c:pt idx="0">
                  <c:v>5-Jul</c:v>
                </c:pt>
              </c:strCache>
            </c:strRef>
          </c:tx>
          <c:spPr>
            <a:solidFill>
              <a:schemeClr val="accent3">
                <a:tint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Sheet2!$CM$6:$CM$25</c:f>
              <c:numCache>
                <c:formatCode>General</c:formatCode>
                <c:ptCount val="20"/>
                <c:pt idx="0">
                  <c:v>285</c:v>
                </c:pt>
                <c:pt idx="1">
                  <c:v>43</c:v>
                </c:pt>
                <c:pt idx="2">
                  <c:v>1008</c:v>
                </c:pt>
                <c:pt idx="3">
                  <c:v>6</c:v>
                </c:pt>
                <c:pt idx="4">
                  <c:v>881</c:v>
                </c:pt>
                <c:pt idx="5">
                  <c:v>687</c:v>
                </c:pt>
                <c:pt idx="6">
                  <c:v>620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705</c:v>
                </c:pt>
                <c:pt idx="11">
                  <c:v>699</c:v>
                </c:pt>
                <c:pt idx="12">
                  <c:v>5</c:v>
                </c:pt>
                <c:pt idx="13">
                  <c:v>4</c:v>
                </c:pt>
                <c:pt idx="14">
                  <c:v>49</c:v>
                </c:pt>
                <c:pt idx="15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2-D14B-9D1F-E2E285D480EF}"/>
            </c:ext>
          </c:extLst>
        </c:ser>
        <c:ser>
          <c:idx val="89"/>
          <c:order val="89"/>
          <c:tx>
            <c:strRef>
              <c:f>Sheet2!$CN$4</c:f>
              <c:strCache>
                <c:ptCount val="1"/>
                <c:pt idx="0">
                  <c:v>7-Jul</c:v>
                </c:pt>
              </c:strCache>
            </c:strRef>
          </c:tx>
          <c:spPr>
            <a:solidFill>
              <a:schemeClr val="accent3">
                <a:tint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Sheet2!$CN$6:$CN$25</c:f>
              <c:numCache>
                <c:formatCode>General</c:formatCode>
                <c:ptCount val="20"/>
                <c:pt idx="0">
                  <c:v>418</c:v>
                </c:pt>
                <c:pt idx="1">
                  <c:v>65</c:v>
                </c:pt>
                <c:pt idx="2">
                  <c:v>1008</c:v>
                </c:pt>
                <c:pt idx="3">
                  <c:v>6</c:v>
                </c:pt>
                <c:pt idx="4">
                  <c:v>879</c:v>
                </c:pt>
                <c:pt idx="5">
                  <c:v>687</c:v>
                </c:pt>
                <c:pt idx="6">
                  <c:v>622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705</c:v>
                </c:pt>
                <c:pt idx="11">
                  <c:v>697</c:v>
                </c:pt>
                <c:pt idx="12">
                  <c:v>5</c:v>
                </c:pt>
                <c:pt idx="13">
                  <c:v>4</c:v>
                </c:pt>
                <c:pt idx="14">
                  <c:v>70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A2-D14B-9D1F-E2E285D480EF}"/>
            </c:ext>
          </c:extLst>
        </c:ser>
        <c:ser>
          <c:idx val="90"/>
          <c:order val="90"/>
          <c:tx>
            <c:strRef>
              <c:f>Sheet2!$CO$4</c:f>
              <c:strCache>
                <c:ptCount val="1"/>
                <c:pt idx="0">
                  <c:v>8-Jul</c:v>
                </c:pt>
              </c:strCache>
            </c:strRef>
          </c:tx>
          <c:spPr>
            <a:solidFill>
              <a:schemeClr val="accent3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Sheet2!$CO$6:$CO$25</c:f>
              <c:numCache>
                <c:formatCode>General</c:formatCode>
                <c:ptCount val="20"/>
                <c:pt idx="0">
                  <c:v>498</c:v>
                </c:pt>
                <c:pt idx="1">
                  <c:v>82</c:v>
                </c:pt>
                <c:pt idx="2">
                  <c:v>1005</c:v>
                </c:pt>
                <c:pt idx="3">
                  <c:v>6</c:v>
                </c:pt>
                <c:pt idx="4">
                  <c:v>878</c:v>
                </c:pt>
                <c:pt idx="5">
                  <c:v>683</c:v>
                </c:pt>
                <c:pt idx="6">
                  <c:v>623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701</c:v>
                </c:pt>
                <c:pt idx="11">
                  <c:v>696</c:v>
                </c:pt>
                <c:pt idx="12">
                  <c:v>5</c:v>
                </c:pt>
                <c:pt idx="13">
                  <c:v>4</c:v>
                </c:pt>
                <c:pt idx="14">
                  <c:v>74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A-214C-869B-083881D460C5}"/>
            </c:ext>
          </c:extLst>
        </c:ser>
        <c:ser>
          <c:idx val="91"/>
          <c:order val="91"/>
          <c:tx>
            <c:strRef>
              <c:f>Sheet2!$CP$4</c:f>
              <c:strCache>
                <c:ptCount val="1"/>
                <c:pt idx="0">
                  <c:v>9-Jul</c:v>
                </c:pt>
              </c:strCache>
            </c:strRef>
          </c:tx>
          <c:spPr>
            <a:solidFill>
              <a:schemeClr val="accent3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Sheet2!$CP$6:$CP$25</c:f>
              <c:numCache>
                <c:formatCode>General</c:formatCode>
                <c:ptCount val="20"/>
                <c:pt idx="0">
                  <c:v>552</c:v>
                </c:pt>
                <c:pt idx="1">
                  <c:v>182</c:v>
                </c:pt>
                <c:pt idx="2">
                  <c:v>1008</c:v>
                </c:pt>
                <c:pt idx="3">
                  <c:v>6</c:v>
                </c:pt>
                <c:pt idx="4">
                  <c:v>876</c:v>
                </c:pt>
                <c:pt idx="5">
                  <c:v>683</c:v>
                </c:pt>
                <c:pt idx="6">
                  <c:v>626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701</c:v>
                </c:pt>
                <c:pt idx="11">
                  <c:v>697</c:v>
                </c:pt>
                <c:pt idx="12">
                  <c:v>5</c:v>
                </c:pt>
                <c:pt idx="13">
                  <c:v>4</c:v>
                </c:pt>
                <c:pt idx="14">
                  <c:v>83</c:v>
                </c:pt>
                <c:pt idx="15">
                  <c:v>3</c:v>
                </c:pt>
                <c:pt idx="16">
                  <c:v>14</c:v>
                </c:pt>
                <c:pt idx="17">
                  <c:v>1</c:v>
                </c:pt>
                <c:pt idx="18">
                  <c:v>1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C-A240-86EE-885728ED9320}"/>
            </c:ext>
          </c:extLst>
        </c:ser>
        <c:ser>
          <c:idx val="92"/>
          <c:order val="92"/>
          <c:tx>
            <c:strRef>
              <c:f>Sheet2!$CQ$4</c:f>
              <c:strCache>
                <c:ptCount val="1"/>
                <c:pt idx="0">
                  <c:v>10-Jul</c:v>
                </c:pt>
              </c:strCache>
            </c:strRef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Sheet2!$CQ$6:$CQ$25</c:f>
              <c:numCache>
                <c:formatCode>General</c:formatCode>
                <c:ptCount val="20"/>
                <c:pt idx="0">
                  <c:v>678</c:v>
                </c:pt>
                <c:pt idx="1">
                  <c:v>231</c:v>
                </c:pt>
                <c:pt idx="2">
                  <c:v>1012</c:v>
                </c:pt>
                <c:pt idx="3">
                  <c:v>6</c:v>
                </c:pt>
                <c:pt idx="4">
                  <c:v>875</c:v>
                </c:pt>
                <c:pt idx="5">
                  <c:v>683</c:v>
                </c:pt>
                <c:pt idx="6">
                  <c:v>625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698</c:v>
                </c:pt>
                <c:pt idx="11">
                  <c:v>696</c:v>
                </c:pt>
                <c:pt idx="12">
                  <c:v>5</c:v>
                </c:pt>
                <c:pt idx="13">
                  <c:v>4</c:v>
                </c:pt>
                <c:pt idx="14">
                  <c:v>95</c:v>
                </c:pt>
                <c:pt idx="15">
                  <c:v>3</c:v>
                </c:pt>
                <c:pt idx="16">
                  <c:v>16</c:v>
                </c:pt>
                <c:pt idx="17">
                  <c:v>1</c:v>
                </c:pt>
                <c:pt idx="18">
                  <c:v>1</c:v>
                </c:pt>
                <c:pt idx="19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3D-FF4F-9A57-E2AA9D075684}"/>
            </c:ext>
          </c:extLst>
        </c:ser>
        <c:ser>
          <c:idx val="93"/>
          <c:order val="93"/>
          <c:tx>
            <c:strRef>
              <c:f>Sheet2!$CR$4</c:f>
              <c:strCache>
                <c:ptCount val="1"/>
                <c:pt idx="0">
                  <c:v>11-Jul</c:v>
                </c:pt>
              </c:strCache>
            </c:strRef>
          </c:tx>
          <c:spPr>
            <a:solidFill>
              <a:schemeClr val="accent3">
                <a:tint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Sheet2!$CR$6:$CR$25</c:f>
              <c:numCache>
                <c:formatCode>General</c:formatCode>
                <c:ptCount val="20"/>
                <c:pt idx="0">
                  <c:v>737</c:v>
                </c:pt>
                <c:pt idx="1">
                  <c:v>334</c:v>
                </c:pt>
                <c:pt idx="2">
                  <c:v>1012</c:v>
                </c:pt>
                <c:pt idx="3">
                  <c:v>6</c:v>
                </c:pt>
                <c:pt idx="4">
                  <c:v>874</c:v>
                </c:pt>
                <c:pt idx="5">
                  <c:v>681</c:v>
                </c:pt>
                <c:pt idx="6">
                  <c:v>625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695</c:v>
                </c:pt>
                <c:pt idx="11">
                  <c:v>695</c:v>
                </c:pt>
                <c:pt idx="12">
                  <c:v>5</c:v>
                </c:pt>
                <c:pt idx="13">
                  <c:v>4</c:v>
                </c:pt>
                <c:pt idx="14">
                  <c:v>120</c:v>
                </c:pt>
                <c:pt idx="15">
                  <c:v>3</c:v>
                </c:pt>
                <c:pt idx="16">
                  <c:v>16</c:v>
                </c:pt>
                <c:pt idx="17">
                  <c:v>1</c:v>
                </c:pt>
                <c:pt idx="18">
                  <c:v>1</c:v>
                </c:pt>
                <c:pt idx="1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3D-FF4F-9A57-E2AA9D075684}"/>
            </c:ext>
          </c:extLst>
        </c:ser>
        <c:ser>
          <c:idx val="94"/>
          <c:order val="94"/>
          <c:tx>
            <c:strRef>
              <c:f>Sheet2!$CS$4</c:f>
              <c:strCache>
                <c:ptCount val="1"/>
                <c:pt idx="0">
                  <c:v>12-Jul</c:v>
                </c:pt>
              </c:strCache>
            </c:strRef>
          </c:tx>
          <c:spPr>
            <a:solidFill>
              <a:schemeClr val="accent3">
                <a:tint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Sheet2!$CS$6:$CS$25</c:f>
              <c:numCache>
                <c:formatCode>General</c:formatCode>
                <c:ptCount val="20"/>
                <c:pt idx="0">
                  <c:v>789</c:v>
                </c:pt>
                <c:pt idx="1">
                  <c:v>336</c:v>
                </c:pt>
                <c:pt idx="2">
                  <c:v>1012</c:v>
                </c:pt>
                <c:pt idx="3">
                  <c:v>6</c:v>
                </c:pt>
                <c:pt idx="4">
                  <c:v>874</c:v>
                </c:pt>
                <c:pt idx="5">
                  <c:v>681</c:v>
                </c:pt>
                <c:pt idx="6">
                  <c:v>625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695</c:v>
                </c:pt>
                <c:pt idx="11">
                  <c:v>695</c:v>
                </c:pt>
                <c:pt idx="12">
                  <c:v>5</c:v>
                </c:pt>
                <c:pt idx="13">
                  <c:v>4</c:v>
                </c:pt>
                <c:pt idx="14">
                  <c:v>134</c:v>
                </c:pt>
                <c:pt idx="15">
                  <c:v>3</c:v>
                </c:pt>
                <c:pt idx="16">
                  <c:v>16</c:v>
                </c:pt>
                <c:pt idx="17">
                  <c:v>1</c:v>
                </c:pt>
                <c:pt idx="18">
                  <c:v>1</c:v>
                </c:pt>
                <c:pt idx="1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3D-FF4F-9A57-E2AA9D075684}"/>
            </c:ext>
          </c:extLst>
        </c:ser>
        <c:ser>
          <c:idx val="95"/>
          <c:order val="95"/>
          <c:tx>
            <c:strRef>
              <c:f>Sheet2!$CT$4</c:f>
              <c:strCache>
                <c:ptCount val="1"/>
                <c:pt idx="0">
                  <c:v>13-Jul</c:v>
                </c:pt>
              </c:strCache>
            </c:strRef>
          </c:tx>
          <c:spPr>
            <a:solidFill>
              <a:schemeClr val="accent3">
                <a:tint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Sheet2!$CT$6:$CT$25</c:f>
              <c:numCache>
                <c:formatCode>General</c:formatCode>
                <c:ptCount val="20"/>
                <c:pt idx="0">
                  <c:v>834</c:v>
                </c:pt>
                <c:pt idx="1">
                  <c:v>435</c:v>
                </c:pt>
                <c:pt idx="2">
                  <c:v>1012</c:v>
                </c:pt>
                <c:pt idx="3">
                  <c:v>6</c:v>
                </c:pt>
                <c:pt idx="4">
                  <c:v>874</c:v>
                </c:pt>
                <c:pt idx="5">
                  <c:v>682</c:v>
                </c:pt>
                <c:pt idx="6">
                  <c:v>626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695</c:v>
                </c:pt>
                <c:pt idx="11">
                  <c:v>695</c:v>
                </c:pt>
                <c:pt idx="12">
                  <c:v>5</c:v>
                </c:pt>
                <c:pt idx="13">
                  <c:v>4</c:v>
                </c:pt>
                <c:pt idx="14">
                  <c:v>142</c:v>
                </c:pt>
                <c:pt idx="15">
                  <c:v>3</c:v>
                </c:pt>
                <c:pt idx="16">
                  <c:v>16</c:v>
                </c:pt>
                <c:pt idx="17">
                  <c:v>1</c:v>
                </c:pt>
                <c:pt idx="18">
                  <c:v>1</c:v>
                </c:pt>
                <c:pt idx="1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3D-FF4F-9A57-E2AA9D075684}"/>
            </c:ext>
          </c:extLst>
        </c:ser>
        <c:ser>
          <c:idx val="96"/>
          <c:order val="96"/>
          <c:tx>
            <c:strRef>
              <c:f>Sheet2!$CU$4</c:f>
              <c:strCache>
                <c:ptCount val="1"/>
                <c:pt idx="0">
                  <c:v>14-Jul</c:v>
                </c:pt>
              </c:strCache>
            </c:strRef>
          </c:tx>
          <c:spPr>
            <a:solidFill>
              <a:schemeClr val="accent3">
                <a:tint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Sheet2!$CU$6:$CU$25</c:f>
              <c:numCache>
                <c:formatCode>General</c:formatCode>
                <c:ptCount val="20"/>
                <c:pt idx="0">
                  <c:v>893</c:v>
                </c:pt>
                <c:pt idx="1">
                  <c:v>436</c:v>
                </c:pt>
                <c:pt idx="2">
                  <c:v>1030</c:v>
                </c:pt>
                <c:pt idx="3">
                  <c:v>6</c:v>
                </c:pt>
                <c:pt idx="4">
                  <c:v>867</c:v>
                </c:pt>
                <c:pt idx="5">
                  <c:v>682</c:v>
                </c:pt>
                <c:pt idx="6">
                  <c:v>627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693</c:v>
                </c:pt>
                <c:pt idx="11">
                  <c:v>695</c:v>
                </c:pt>
                <c:pt idx="12">
                  <c:v>5</c:v>
                </c:pt>
                <c:pt idx="13">
                  <c:v>4</c:v>
                </c:pt>
                <c:pt idx="14">
                  <c:v>146</c:v>
                </c:pt>
                <c:pt idx="15">
                  <c:v>3</c:v>
                </c:pt>
                <c:pt idx="16">
                  <c:v>59</c:v>
                </c:pt>
                <c:pt idx="17">
                  <c:v>1</c:v>
                </c:pt>
                <c:pt idx="18">
                  <c:v>2</c:v>
                </c:pt>
                <c:pt idx="19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3D-FF4F-9A57-E2AA9D075684}"/>
            </c:ext>
          </c:extLst>
        </c:ser>
        <c:ser>
          <c:idx val="97"/>
          <c:order val="97"/>
          <c:tx>
            <c:strRef>
              <c:f>Sheet2!$CV$4</c:f>
              <c:strCache>
                <c:ptCount val="1"/>
                <c:pt idx="0">
                  <c:v>15-Jul</c:v>
                </c:pt>
              </c:strCache>
            </c:strRef>
          </c:tx>
          <c:spPr>
            <a:solidFill>
              <a:schemeClr val="accent3">
                <a:tint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Sheet2!$CV$6:$CV$25</c:f>
              <c:numCache>
                <c:formatCode>General</c:formatCode>
                <c:ptCount val="20"/>
                <c:pt idx="0">
                  <c:v>961</c:v>
                </c:pt>
                <c:pt idx="1">
                  <c:v>461</c:v>
                </c:pt>
                <c:pt idx="2">
                  <c:v>1043</c:v>
                </c:pt>
                <c:pt idx="3">
                  <c:v>6</c:v>
                </c:pt>
                <c:pt idx="4">
                  <c:v>866</c:v>
                </c:pt>
                <c:pt idx="5">
                  <c:v>681</c:v>
                </c:pt>
                <c:pt idx="6">
                  <c:v>626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694</c:v>
                </c:pt>
                <c:pt idx="11">
                  <c:v>693</c:v>
                </c:pt>
                <c:pt idx="12">
                  <c:v>5</c:v>
                </c:pt>
                <c:pt idx="13">
                  <c:v>4</c:v>
                </c:pt>
                <c:pt idx="14">
                  <c:v>175</c:v>
                </c:pt>
                <c:pt idx="15">
                  <c:v>3</c:v>
                </c:pt>
                <c:pt idx="16">
                  <c:v>59</c:v>
                </c:pt>
                <c:pt idx="17">
                  <c:v>1</c:v>
                </c:pt>
                <c:pt idx="18">
                  <c:v>2</c:v>
                </c:pt>
                <c:pt idx="19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3D-FF4F-9A57-E2AA9D075684}"/>
            </c:ext>
          </c:extLst>
        </c:ser>
        <c:ser>
          <c:idx val="98"/>
          <c:order val="98"/>
          <c:tx>
            <c:strRef>
              <c:f>Sheet2!$CW$4</c:f>
              <c:strCache>
                <c:ptCount val="1"/>
                <c:pt idx="0">
                  <c:v>16-Jul</c:v>
                </c:pt>
              </c:strCache>
            </c:strRef>
          </c:tx>
          <c:spPr>
            <a:solidFill>
              <a:schemeClr val="accent3">
                <a:tint val="9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Sheet2!$CW$6:$CW$25</c:f>
              <c:numCache>
                <c:formatCode>General</c:formatCode>
                <c:ptCount val="20"/>
                <c:pt idx="0">
                  <c:v>1052</c:v>
                </c:pt>
                <c:pt idx="1">
                  <c:v>462</c:v>
                </c:pt>
                <c:pt idx="2">
                  <c:v>1041</c:v>
                </c:pt>
                <c:pt idx="3">
                  <c:v>6</c:v>
                </c:pt>
                <c:pt idx="4">
                  <c:v>858</c:v>
                </c:pt>
                <c:pt idx="5">
                  <c:v>680</c:v>
                </c:pt>
                <c:pt idx="6">
                  <c:v>624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692</c:v>
                </c:pt>
                <c:pt idx="11">
                  <c:v>692</c:v>
                </c:pt>
                <c:pt idx="12">
                  <c:v>5</c:v>
                </c:pt>
                <c:pt idx="13">
                  <c:v>4</c:v>
                </c:pt>
                <c:pt idx="14">
                  <c:v>184</c:v>
                </c:pt>
                <c:pt idx="15">
                  <c:v>4</c:v>
                </c:pt>
                <c:pt idx="16">
                  <c:v>61</c:v>
                </c:pt>
                <c:pt idx="17">
                  <c:v>1</c:v>
                </c:pt>
                <c:pt idx="18">
                  <c:v>2</c:v>
                </c:pt>
                <c:pt idx="1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B7-3D45-A223-94CB4733C028}"/>
            </c:ext>
          </c:extLst>
        </c:ser>
        <c:ser>
          <c:idx val="99"/>
          <c:order val="99"/>
          <c:tx>
            <c:strRef>
              <c:f>Sheet2!$CX$4</c:f>
              <c:strCache>
                <c:ptCount val="1"/>
                <c:pt idx="0">
                  <c:v>17-Jul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Sheet2!$CX$6:$CX$25</c:f>
              <c:numCache>
                <c:formatCode>General</c:formatCode>
                <c:ptCount val="20"/>
                <c:pt idx="0">
                  <c:v>1087</c:v>
                </c:pt>
                <c:pt idx="1">
                  <c:v>463</c:v>
                </c:pt>
                <c:pt idx="2">
                  <c:v>1050</c:v>
                </c:pt>
                <c:pt idx="3">
                  <c:v>6</c:v>
                </c:pt>
                <c:pt idx="4">
                  <c:v>853</c:v>
                </c:pt>
                <c:pt idx="5">
                  <c:v>681</c:v>
                </c:pt>
                <c:pt idx="6">
                  <c:v>624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692</c:v>
                </c:pt>
                <c:pt idx="11">
                  <c:v>690</c:v>
                </c:pt>
                <c:pt idx="12">
                  <c:v>5</c:v>
                </c:pt>
                <c:pt idx="13">
                  <c:v>10</c:v>
                </c:pt>
                <c:pt idx="14">
                  <c:v>199</c:v>
                </c:pt>
                <c:pt idx="15">
                  <c:v>4</c:v>
                </c:pt>
                <c:pt idx="16">
                  <c:v>93</c:v>
                </c:pt>
                <c:pt idx="17">
                  <c:v>1</c:v>
                </c:pt>
                <c:pt idx="18">
                  <c:v>2</c:v>
                </c:pt>
                <c:pt idx="19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E-5845-9D32-04FDBA09D5E7}"/>
            </c:ext>
          </c:extLst>
        </c:ser>
        <c:ser>
          <c:idx val="100"/>
          <c:order val="100"/>
          <c:tx>
            <c:strRef>
              <c:f>Sheet2!$CY$4</c:f>
              <c:strCache>
                <c:ptCount val="1"/>
                <c:pt idx="0">
                  <c:v>18-Jul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Sheet2!$CY$6:$CY$25</c:f>
              <c:numCache>
                <c:formatCode>General</c:formatCode>
                <c:ptCount val="20"/>
                <c:pt idx="0">
                  <c:v>1135</c:v>
                </c:pt>
                <c:pt idx="1">
                  <c:v>468</c:v>
                </c:pt>
                <c:pt idx="2">
                  <c:v>1056</c:v>
                </c:pt>
                <c:pt idx="3">
                  <c:v>6</c:v>
                </c:pt>
                <c:pt idx="4">
                  <c:v>851</c:v>
                </c:pt>
                <c:pt idx="5">
                  <c:v>679</c:v>
                </c:pt>
                <c:pt idx="6">
                  <c:v>623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690</c:v>
                </c:pt>
                <c:pt idx="11">
                  <c:v>690</c:v>
                </c:pt>
                <c:pt idx="12">
                  <c:v>5</c:v>
                </c:pt>
                <c:pt idx="13">
                  <c:v>15</c:v>
                </c:pt>
                <c:pt idx="14">
                  <c:v>204</c:v>
                </c:pt>
                <c:pt idx="15">
                  <c:v>4</c:v>
                </c:pt>
                <c:pt idx="16">
                  <c:v>95</c:v>
                </c:pt>
                <c:pt idx="17">
                  <c:v>1</c:v>
                </c:pt>
                <c:pt idx="18">
                  <c:v>2</c:v>
                </c:pt>
                <c:pt idx="1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E-5845-9D32-04FDBA09D5E7}"/>
            </c:ext>
          </c:extLst>
        </c:ser>
        <c:ser>
          <c:idx val="101"/>
          <c:order val="101"/>
          <c:tx>
            <c:strRef>
              <c:f>Sheet2!$CZ$4</c:f>
              <c:strCache>
                <c:ptCount val="1"/>
                <c:pt idx="0">
                  <c:v>19-Jul</c:v>
                </c:pt>
              </c:strCache>
            </c:strRef>
          </c:tx>
          <c:spPr>
            <a:solidFill>
              <a:schemeClr val="accent3">
                <a:shade val="9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Sheet2!$CZ$6:$CZ$25</c:f>
              <c:numCache>
                <c:formatCode>General</c:formatCode>
                <c:ptCount val="20"/>
                <c:pt idx="0">
                  <c:v>1138</c:v>
                </c:pt>
                <c:pt idx="1">
                  <c:v>469</c:v>
                </c:pt>
                <c:pt idx="2">
                  <c:v>1056</c:v>
                </c:pt>
                <c:pt idx="3">
                  <c:v>6</c:v>
                </c:pt>
                <c:pt idx="4">
                  <c:v>851</c:v>
                </c:pt>
                <c:pt idx="5">
                  <c:v>680</c:v>
                </c:pt>
                <c:pt idx="6">
                  <c:v>623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690</c:v>
                </c:pt>
                <c:pt idx="11">
                  <c:v>690</c:v>
                </c:pt>
                <c:pt idx="12">
                  <c:v>6</c:v>
                </c:pt>
                <c:pt idx="13">
                  <c:v>15</c:v>
                </c:pt>
                <c:pt idx="14">
                  <c:v>209</c:v>
                </c:pt>
                <c:pt idx="15">
                  <c:v>4</c:v>
                </c:pt>
                <c:pt idx="16">
                  <c:v>96</c:v>
                </c:pt>
                <c:pt idx="17">
                  <c:v>1</c:v>
                </c:pt>
                <c:pt idx="18">
                  <c:v>2</c:v>
                </c:pt>
                <c:pt idx="1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FE-5845-9D32-04FDBA09D5E7}"/>
            </c:ext>
          </c:extLst>
        </c:ser>
        <c:ser>
          <c:idx val="102"/>
          <c:order val="102"/>
          <c:tx>
            <c:strRef>
              <c:f>Sheet2!$DA$4</c:f>
              <c:strCache>
                <c:ptCount val="1"/>
                <c:pt idx="0">
                  <c:v>20-Jul</c:v>
                </c:pt>
              </c:strCache>
            </c:strRef>
          </c:tx>
          <c:spPr>
            <a:solidFill>
              <a:schemeClr val="accent3">
                <a:shade val="9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Sheet2!$DA$6:$DA$25</c:f>
              <c:numCache>
                <c:formatCode>General</c:formatCode>
                <c:ptCount val="20"/>
                <c:pt idx="0">
                  <c:v>1149</c:v>
                </c:pt>
                <c:pt idx="1">
                  <c:v>471</c:v>
                </c:pt>
                <c:pt idx="2">
                  <c:v>1056</c:v>
                </c:pt>
                <c:pt idx="3">
                  <c:v>6</c:v>
                </c:pt>
                <c:pt idx="4">
                  <c:v>851</c:v>
                </c:pt>
                <c:pt idx="5">
                  <c:v>680</c:v>
                </c:pt>
                <c:pt idx="6">
                  <c:v>617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690</c:v>
                </c:pt>
                <c:pt idx="11">
                  <c:v>690</c:v>
                </c:pt>
                <c:pt idx="12">
                  <c:v>6</c:v>
                </c:pt>
                <c:pt idx="13">
                  <c:v>15</c:v>
                </c:pt>
                <c:pt idx="14">
                  <c:v>517</c:v>
                </c:pt>
                <c:pt idx="15">
                  <c:v>4</c:v>
                </c:pt>
                <c:pt idx="16">
                  <c:v>97</c:v>
                </c:pt>
                <c:pt idx="17">
                  <c:v>1</c:v>
                </c:pt>
                <c:pt idx="18">
                  <c:v>2</c:v>
                </c:pt>
                <c:pt idx="1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FE-5845-9D32-04FDBA09D5E7}"/>
            </c:ext>
          </c:extLst>
        </c:ser>
        <c:ser>
          <c:idx val="103"/>
          <c:order val="103"/>
          <c:tx>
            <c:strRef>
              <c:f>Sheet2!$DB$4</c:f>
              <c:strCache>
                <c:ptCount val="1"/>
                <c:pt idx="0">
                  <c:v>21-Jul</c:v>
                </c:pt>
              </c:strCache>
            </c:strRef>
          </c:tx>
          <c:spPr>
            <a:solidFill>
              <a:schemeClr val="accent3">
                <a:shade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Sheet2!$DB$6:$DB$25</c:f>
              <c:numCache>
                <c:formatCode>General</c:formatCode>
                <c:ptCount val="20"/>
                <c:pt idx="0">
                  <c:v>1176</c:v>
                </c:pt>
                <c:pt idx="1">
                  <c:v>471</c:v>
                </c:pt>
                <c:pt idx="2">
                  <c:v>1056</c:v>
                </c:pt>
                <c:pt idx="3">
                  <c:v>6</c:v>
                </c:pt>
                <c:pt idx="4">
                  <c:v>849</c:v>
                </c:pt>
                <c:pt idx="5">
                  <c:v>680</c:v>
                </c:pt>
                <c:pt idx="6">
                  <c:v>621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689</c:v>
                </c:pt>
                <c:pt idx="11">
                  <c:v>688</c:v>
                </c:pt>
                <c:pt idx="12">
                  <c:v>6</c:v>
                </c:pt>
                <c:pt idx="13">
                  <c:v>22</c:v>
                </c:pt>
                <c:pt idx="14">
                  <c:v>520</c:v>
                </c:pt>
                <c:pt idx="15">
                  <c:v>4</c:v>
                </c:pt>
                <c:pt idx="16">
                  <c:v>100</c:v>
                </c:pt>
                <c:pt idx="17">
                  <c:v>1</c:v>
                </c:pt>
                <c:pt idx="18">
                  <c:v>2</c:v>
                </c:pt>
                <c:pt idx="19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F-B845-B026-FC138B3EA2A4}"/>
            </c:ext>
          </c:extLst>
        </c:ser>
        <c:ser>
          <c:idx val="104"/>
          <c:order val="104"/>
          <c:tx>
            <c:strRef>
              <c:f>Sheet2!$DC$4</c:f>
              <c:strCache>
                <c:ptCount val="1"/>
                <c:pt idx="0">
                  <c:v>22-Jul</c:v>
                </c:pt>
              </c:strCache>
            </c:strRef>
          </c:tx>
          <c:spPr>
            <a:solidFill>
              <a:schemeClr val="accent3">
                <a:shade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Sheet2!$DC$6:$DC$25</c:f>
              <c:numCache>
                <c:formatCode>General</c:formatCode>
                <c:ptCount val="20"/>
                <c:pt idx="0">
                  <c:v>1241</c:v>
                </c:pt>
                <c:pt idx="1">
                  <c:v>477</c:v>
                </c:pt>
                <c:pt idx="2">
                  <c:v>1070</c:v>
                </c:pt>
                <c:pt idx="3">
                  <c:v>6</c:v>
                </c:pt>
                <c:pt idx="4">
                  <c:v>848</c:v>
                </c:pt>
                <c:pt idx="5">
                  <c:v>679</c:v>
                </c:pt>
                <c:pt idx="6">
                  <c:v>620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688</c:v>
                </c:pt>
                <c:pt idx="11">
                  <c:v>686</c:v>
                </c:pt>
                <c:pt idx="12">
                  <c:v>6</c:v>
                </c:pt>
                <c:pt idx="13">
                  <c:v>31</c:v>
                </c:pt>
                <c:pt idx="14">
                  <c:v>524</c:v>
                </c:pt>
                <c:pt idx="15">
                  <c:v>4</c:v>
                </c:pt>
                <c:pt idx="16">
                  <c:v>104</c:v>
                </c:pt>
                <c:pt idx="17">
                  <c:v>1</c:v>
                </c:pt>
                <c:pt idx="18">
                  <c:v>3</c:v>
                </c:pt>
                <c:pt idx="19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0-6547-A276-C9F76A77986C}"/>
            </c:ext>
          </c:extLst>
        </c:ser>
        <c:ser>
          <c:idx val="105"/>
          <c:order val="105"/>
          <c:tx>
            <c:strRef>
              <c:f>Sheet2!$DD$4</c:f>
              <c:strCache>
                <c:ptCount val="1"/>
                <c:pt idx="0">
                  <c:v>24-Jul</c:v>
                </c:pt>
              </c:strCache>
            </c:strRef>
          </c:tx>
          <c:spPr>
            <a:solidFill>
              <a:schemeClr val="accent3">
                <a:shade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Sheet2!$DD$6:$DD$25</c:f>
              <c:numCache>
                <c:formatCode>General</c:formatCode>
                <c:ptCount val="20"/>
                <c:pt idx="0">
                  <c:v>1281</c:v>
                </c:pt>
                <c:pt idx="1">
                  <c:v>477</c:v>
                </c:pt>
                <c:pt idx="2">
                  <c:v>1067</c:v>
                </c:pt>
                <c:pt idx="3">
                  <c:v>6</c:v>
                </c:pt>
                <c:pt idx="4">
                  <c:v>845</c:v>
                </c:pt>
                <c:pt idx="5">
                  <c:v>677</c:v>
                </c:pt>
                <c:pt idx="6">
                  <c:v>619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688</c:v>
                </c:pt>
                <c:pt idx="11">
                  <c:v>686</c:v>
                </c:pt>
                <c:pt idx="12">
                  <c:v>6</c:v>
                </c:pt>
                <c:pt idx="13">
                  <c:v>47</c:v>
                </c:pt>
                <c:pt idx="14">
                  <c:v>525</c:v>
                </c:pt>
                <c:pt idx="15">
                  <c:v>4</c:v>
                </c:pt>
                <c:pt idx="16">
                  <c:v>114</c:v>
                </c:pt>
                <c:pt idx="17">
                  <c:v>3</c:v>
                </c:pt>
                <c:pt idx="18">
                  <c:v>3</c:v>
                </c:pt>
                <c:pt idx="1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0-6547-A276-C9F76A77986C}"/>
            </c:ext>
          </c:extLst>
        </c:ser>
        <c:ser>
          <c:idx val="106"/>
          <c:order val="106"/>
          <c:tx>
            <c:strRef>
              <c:f>Sheet2!$DE$4</c:f>
              <c:strCache>
                <c:ptCount val="1"/>
                <c:pt idx="0">
                  <c:v>25-Jul</c:v>
                </c:pt>
              </c:strCache>
            </c:strRef>
          </c:tx>
          <c:spPr>
            <a:solidFill>
              <a:schemeClr val="accent3">
                <a:shade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Sheet2!$DE$6:$DE$25</c:f>
              <c:numCache>
                <c:formatCode>General</c:formatCode>
                <c:ptCount val="20"/>
                <c:pt idx="0">
                  <c:v>1282</c:v>
                </c:pt>
                <c:pt idx="1">
                  <c:v>477</c:v>
                </c:pt>
                <c:pt idx="2">
                  <c:v>1065</c:v>
                </c:pt>
                <c:pt idx="3">
                  <c:v>6</c:v>
                </c:pt>
                <c:pt idx="4">
                  <c:v>842</c:v>
                </c:pt>
                <c:pt idx="5">
                  <c:v>676</c:v>
                </c:pt>
                <c:pt idx="6">
                  <c:v>619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688</c:v>
                </c:pt>
                <c:pt idx="11">
                  <c:v>686</c:v>
                </c:pt>
                <c:pt idx="12">
                  <c:v>6</c:v>
                </c:pt>
                <c:pt idx="13">
                  <c:v>51</c:v>
                </c:pt>
                <c:pt idx="14">
                  <c:v>526</c:v>
                </c:pt>
                <c:pt idx="15">
                  <c:v>4</c:v>
                </c:pt>
                <c:pt idx="16">
                  <c:v>142</c:v>
                </c:pt>
                <c:pt idx="17">
                  <c:v>4</c:v>
                </c:pt>
                <c:pt idx="18">
                  <c:v>3</c:v>
                </c:pt>
                <c:pt idx="1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0-6547-A276-C9F76A77986C}"/>
            </c:ext>
          </c:extLst>
        </c:ser>
        <c:ser>
          <c:idx val="107"/>
          <c:order val="107"/>
          <c:tx>
            <c:strRef>
              <c:f>Sheet2!$DF$4</c:f>
              <c:strCache>
                <c:ptCount val="1"/>
                <c:pt idx="0">
                  <c:v>26-Jul</c:v>
                </c:pt>
              </c:strCache>
            </c:strRef>
          </c:tx>
          <c:spPr>
            <a:solidFill>
              <a:schemeClr val="accent3">
                <a:shade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Sheet2!$DF$6:$DF$25</c:f>
              <c:numCache>
                <c:formatCode>General</c:formatCode>
                <c:ptCount val="20"/>
                <c:pt idx="0">
                  <c:v>1282</c:v>
                </c:pt>
                <c:pt idx="1">
                  <c:v>477</c:v>
                </c:pt>
                <c:pt idx="2">
                  <c:v>1065</c:v>
                </c:pt>
                <c:pt idx="3">
                  <c:v>6</c:v>
                </c:pt>
                <c:pt idx="4">
                  <c:v>842</c:v>
                </c:pt>
                <c:pt idx="5">
                  <c:v>676</c:v>
                </c:pt>
                <c:pt idx="6">
                  <c:v>619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688</c:v>
                </c:pt>
                <c:pt idx="11">
                  <c:v>686</c:v>
                </c:pt>
                <c:pt idx="12">
                  <c:v>6</c:v>
                </c:pt>
                <c:pt idx="13">
                  <c:v>55</c:v>
                </c:pt>
                <c:pt idx="14">
                  <c:v>537</c:v>
                </c:pt>
                <c:pt idx="15">
                  <c:v>4</c:v>
                </c:pt>
                <c:pt idx="16">
                  <c:v>142</c:v>
                </c:pt>
                <c:pt idx="17">
                  <c:v>4</c:v>
                </c:pt>
                <c:pt idx="18">
                  <c:v>3</c:v>
                </c:pt>
                <c:pt idx="1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0-6547-A276-C9F76A77986C}"/>
            </c:ext>
          </c:extLst>
        </c:ser>
        <c:ser>
          <c:idx val="108"/>
          <c:order val="108"/>
          <c:tx>
            <c:strRef>
              <c:f>Sheet2!$DG$4</c:f>
              <c:strCache>
                <c:ptCount val="1"/>
                <c:pt idx="0">
                  <c:v>28-Jul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Sheet2!$DG$6:$DG$25</c:f>
              <c:numCache>
                <c:formatCode>General</c:formatCode>
                <c:ptCount val="20"/>
                <c:pt idx="0">
                  <c:v>1320</c:v>
                </c:pt>
                <c:pt idx="1">
                  <c:v>478</c:v>
                </c:pt>
                <c:pt idx="2">
                  <c:v>1066</c:v>
                </c:pt>
                <c:pt idx="3">
                  <c:v>6</c:v>
                </c:pt>
                <c:pt idx="4">
                  <c:v>840</c:v>
                </c:pt>
                <c:pt idx="5">
                  <c:v>678</c:v>
                </c:pt>
                <c:pt idx="6">
                  <c:v>619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688</c:v>
                </c:pt>
                <c:pt idx="11">
                  <c:v>686</c:v>
                </c:pt>
                <c:pt idx="12">
                  <c:v>6</c:v>
                </c:pt>
                <c:pt idx="13">
                  <c:v>62</c:v>
                </c:pt>
                <c:pt idx="14">
                  <c:v>541</c:v>
                </c:pt>
                <c:pt idx="15">
                  <c:v>4</c:v>
                </c:pt>
                <c:pt idx="16">
                  <c:v>147</c:v>
                </c:pt>
                <c:pt idx="17">
                  <c:v>5</c:v>
                </c:pt>
                <c:pt idx="18">
                  <c:v>4</c:v>
                </c:pt>
                <c:pt idx="1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0B-9645-AF39-682B484657BB}"/>
            </c:ext>
          </c:extLst>
        </c:ser>
        <c:ser>
          <c:idx val="109"/>
          <c:order val="109"/>
          <c:tx>
            <c:strRef>
              <c:f>Sheet2!$DH$4</c:f>
              <c:strCache>
                <c:ptCount val="1"/>
                <c:pt idx="0">
                  <c:v>30-Jul</c:v>
                </c:pt>
              </c:strCache>
            </c:strRef>
          </c:tx>
          <c:spPr>
            <a:solidFill>
              <a:schemeClr val="accent3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Sheet2!$DH$6:$DH$25</c:f>
              <c:numCache>
                <c:formatCode>General</c:formatCode>
                <c:ptCount val="20"/>
                <c:pt idx="0">
                  <c:v>1349</c:v>
                </c:pt>
                <c:pt idx="1">
                  <c:v>478</c:v>
                </c:pt>
                <c:pt idx="2">
                  <c:v>1064</c:v>
                </c:pt>
                <c:pt idx="3">
                  <c:v>6</c:v>
                </c:pt>
                <c:pt idx="4">
                  <c:v>831</c:v>
                </c:pt>
                <c:pt idx="5">
                  <c:v>681</c:v>
                </c:pt>
                <c:pt idx="6">
                  <c:v>617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686</c:v>
                </c:pt>
                <c:pt idx="11">
                  <c:v>682</c:v>
                </c:pt>
                <c:pt idx="12">
                  <c:v>7</c:v>
                </c:pt>
                <c:pt idx="13">
                  <c:v>74</c:v>
                </c:pt>
                <c:pt idx="14">
                  <c:v>544</c:v>
                </c:pt>
                <c:pt idx="15">
                  <c:v>4</c:v>
                </c:pt>
                <c:pt idx="16">
                  <c:v>155</c:v>
                </c:pt>
                <c:pt idx="17">
                  <c:v>5</c:v>
                </c:pt>
                <c:pt idx="18">
                  <c:v>4</c:v>
                </c:pt>
                <c:pt idx="1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0B-9645-AF39-682B484657BB}"/>
            </c:ext>
          </c:extLst>
        </c:ser>
        <c:ser>
          <c:idx val="110"/>
          <c:order val="110"/>
          <c:tx>
            <c:strRef>
              <c:f>Sheet2!$DI$4</c:f>
              <c:strCache>
                <c:ptCount val="1"/>
                <c:pt idx="0">
                  <c:v>31-Jul</c:v>
                </c:pt>
              </c:strCache>
            </c:strRef>
          </c:tx>
          <c:spPr>
            <a:solidFill>
              <a:schemeClr val="accent3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Sheet2!$DI$6:$DI$25</c:f>
              <c:numCache>
                <c:formatCode>General</c:formatCode>
                <c:ptCount val="20"/>
                <c:pt idx="0">
                  <c:v>1347</c:v>
                </c:pt>
                <c:pt idx="1">
                  <c:v>506</c:v>
                </c:pt>
                <c:pt idx="2">
                  <c:v>1064</c:v>
                </c:pt>
                <c:pt idx="3">
                  <c:v>6</c:v>
                </c:pt>
                <c:pt idx="4">
                  <c:v>830</c:v>
                </c:pt>
                <c:pt idx="5">
                  <c:v>684</c:v>
                </c:pt>
                <c:pt idx="6">
                  <c:v>613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685</c:v>
                </c:pt>
                <c:pt idx="11">
                  <c:v>681</c:v>
                </c:pt>
                <c:pt idx="12">
                  <c:v>7</c:v>
                </c:pt>
                <c:pt idx="13">
                  <c:v>75</c:v>
                </c:pt>
                <c:pt idx="14">
                  <c:v>545</c:v>
                </c:pt>
                <c:pt idx="15">
                  <c:v>4</c:v>
                </c:pt>
                <c:pt idx="16">
                  <c:v>155</c:v>
                </c:pt>
                <c:pt idx="17">
                  <c:v>6</c:v>
                </c:pt>
                <c:pt idx="18">
                  <c:v>4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0B-9645-AF39-682B484657BB}"/>
            </c:ext>
          </c:extLst>
        </c:ser>
        <c:ser>
          <c:idx val="111"/>
          <c:order val="111"/>
          <c:tx>
            <c:strRef>
              <c:f>Sheet2!$DJ$4</c:f>
              <c:strCache>
                <c:ptCount val="1"/>
                <c:pt idx="0">
                  <c:v>1-Aug</c:v>
                </c:pt>
              </c:strCache>
            </c:strRef>
          </c:tx>
          <c:spPr>
            <a:solidFill>
              <a:schemeClr val="accent3">
                <a:shade val="9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Sheet2!$DJ$6:$DJ$25</c:f>
              <c:numCache>
                <c:formatCode>General</c:formatCode>
                <c:ptCount val="20"/>
                <c:pt idx="0">
                  <c:v>1347</c:v>
                </c:pt>
                <c:pt idx="1">
                  <c:v>505</c:v>
                </c:pt>
                <c:pt idx="2">
                  <c:v>1063</c:v>
                </c:pt>
                <c:pt idx="3">
                  <c:v>6</c:v>
                </c:pt>
                <c:pt idx="4">
                  <c:v>828</c:v>
                </c:pt>
                <c:pt idx="5">
                  <c:v>686</c:v>
                </c:pt>
                <c:pt idx="6">
                  <c:v>613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683</c:v>
                </c:pt>
                <c:pt idx="11">
                  <c:v>680</c:v>
                </c:pt>
                <c:pt idx="12">
                  <c:v>7</c:v>
                </c:pt>
                <c:pt idx="13">
                  <c:v>78</c:v>
                </c:pt>
                <c:pt idx="14">
                  <c:v>546</c:v>
                </c:pt>
                <c:pt idx="15">
                  <c:v>4</c:v>
                </c:pt>
                <c:pt idx="16">
                  <c:v>156</c:v>
                </c:pt>
                <c:pt idx="17">
                  <c:v>6</c:v>
                </c:pt>
                <c:pt idx="18">
                  <c:v>5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0B-9645-AF39-682B484657BB}"/>
            </c:ext>
          </c:extLst>
        </c:ser>
        <c:ser>
          <c:idx val="112"/>
          <c:order val="112"/>
          <c:tx>
            <c:strRef>
              <c:f>Sheet2!$DK$4</c:f>
              <c:strCache>
                <c:ptCount val="1"/>
                <c:pt idx="0">
                  <c:v>2-Aug</c:v>
                </c:pt>
              </c:strCache>
            </c:strRef>
          </c:tx>
          <c:spPr>
            <a:solidFill>
              <a:schemeClr val="accent3">
                <a:shade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Sheet2!$DK$6:$DK$25</c:f>
              <c:numCache>
                <c:formatCode>General</c:formatCode>
                <c:ptCount val="20"/>
                <c:pt idx="0">
                  <c:v>1347</c:v>
                </c:pt>
                <c:pt idx="1">
                  <c:v>515</c:v>
                </c:pt>
                <c:pt idx="2">
                  <c:v>1063</c:v>
                </c:pt>
                <c:pt idx="3">
                  <c:v>6</c:v>
                </c:pt>
                <c:pt idx="4">
                  <c:v>828</c:v>
                </c:pt>
                <c:pt idx="5">
                  <c:v>686</c:v>
                </c:pt>
                <c:pt idx="6">
                  <c:v>613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683</c:v>
                </c:pt>
                <c:pt idx="11">
                  <c:v>680</c:v>
                </c:pt>
                <c:pt idx="12">
                  <c:v>7</c:v>
                </c:pt>
                <c:pt idx="13">
                  <c:v>78</c:v>
                </c:pt>
                <c:pt idx="14">
                  <c:v>549</c:v>
                </c:pt>
                <c:pt idx="15">
                  <c:v>4</c:v>
                </c:pt>
                <c:pt idx="16">
                  <c:v>157</c:v>
                </c:pt>
                <c:pt idx="17">
                  <c:v>6</c:v>
                </c:pt>
                <c:pt idx="18">
                  <c:v>5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0B-9645-AF39-682B484657BB}"/>
            </c:ext>
          </c:extLst>
        </c:ser>
        <c:ser>
          <c:idx val="113"/>
          <c:order val="113"/>
          <c:tx>
            <c:strRef>
              <c:f>Sheet2!$DL$4</c:f>
              <c:strCache>
                <c:ptCount val="1"/>
                <c:pt idx="0">
                  <c:v>4-Aug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Sheet2!$DL$6:$DL$25</c:f>
              <c:numCache>
                <c:formatCode>General</c:formatCode>
                <c:ptCount val="20"/>
                <c:pt idx="0">
                  <c:v>1348</c:v>
                </c:pt>
                <c:pt idx="1">
                  <c:v>505</c:v>
                </c:pt>
                <c:pt idx="2">
                  <c:v>1064</c:v>
                </c:pt>
                <c:pt idx="3">
                  <c:v>6</c:v>
                </c:pt>
                <c:pt idx="4">
                  <c:v>826</c:v>
                </c:pt>
                <c:pt idx="5">
                  <c:v>686</c:v>
                </c:pt>
                <c:pt idx="6">
                  <c:v>612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684</c:v>
                </c:pt>
                <c:pt idx="11">
                  <c:v>681</c:v>
                </c:pt>
                <c:pt idx="12">
                  <c:v>8</c:v>
                </c:pt>
                <c:pt idx="13">
                  <c:v>144</c:v>
                </c:pt>
                <c:pt idx="14">
                  <c:v>550</c:v>
                </c:pt>
                <c:pt idx="15">
                  <c:v>4</c:v>
                </c:pt>
                <c:pt idx="16">
                  <c:v>157</c:v>
                </c:pt>
                <c:pt idx="17">
                  <c:v>6</c:v>
                </c:pt>
                <c:pt idx="18">
                  <c:v>5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D0B-9645-AF39-682B484657BB}"/>
            </c:ext>
          </c:extLst>
        </c:ser>
        <c:ser>
          <c:idx val="114"/>
          <c:order val="114"/>
          <c:tx>
            <c:strRef>
              <c:f>Sheet2!$DM$4</c:f>
              <c:strCache>
                <c:ptCount val="1"/>
                <c:pt idx="0">
                  <c:v>6-Aug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Sheet2!$DM$6:$DM$25</c:f>
              <c:numCache>
                <c:formatCode>General</c:formatCode>
                <c:ptCount val="20"/>
                <c:pt idx="0">
                  <c:v>1364</c:v>
                </c:pt>
                <c:pt idx="1">
                  <c:v>504</c:v>
                </c:pt>
                <c:pt idx="2">
                  <c:v>1060</c:v>
                </c:pt>
                <c:pt idx="3">
                  <c:v>6</c:v>
                </c:pt>
                <c:pt idx="4">
                  <c:v>822</c:v>
                </c:pt>
                <c:pt idx="5">
                  <c:v>685</c:v>
                </c:pt>
                <c:pt idx="6">
                  <c:v>609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683</c:v>
                </c:pt>
                <c:pt idx="11">
                  <c:v>677</c:v>
                </c:pt>
                <c:pt idx="12">
                  <c:v>9</c:v>
                </c:pt>
                <c:pt idx="13">
                  <c:v>147</c:v>
                </c:pt>
                <c:pt idx="14">
                  <c:v>549</c:v>
                </c:pt>
                <c:pt idx="15">
                  <c:v>4</c:v>
                </c:pt>
                <c:pt idx="16">
                  <c:v>162</c:v>
                </c:pt>
                <c:pt idx="17">
                  <c:v>6</c:v>
                </c:pt>
                <c:pt idx="18">
                  <c:v>5</c:v>
                </c:pt>
                <c:pt idx="19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D0B-9645-AF39-682B484657BB}"/>
            </c:ext>
          </c:extLst>
        </c:ser>
        <c:ser>
          <c:idx val="115"/>
          <c:order val="115"/>
          <c:tx>
            <c:strRef>
              <c:f>Sheet2!$DN$4</c:f>
              <c:strCache>
                <c:ptCount val="1"/>
                <c:pt idx="0">
                  <c:v>7-Aug</c:v>
                </c:pt>
              </c:strCache>
            </c:strRef>
          </c:tx>
          <c:spPr>
            <a:solidFill>
              <a:schemeClr val="accent3">
                <a:shade val="8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Sheet2!$DN$6:$DN$25</c:f>
              <c:numCache>
                <c:formatCode>General</c:formatCode>
                <c:ptCount val="20"/>
                <c:pt idx="0">
                  <c:v>1364</c:v>
                </c:pt>
                <c:pt idx="1">
                  <c:v>504</c:v>
                </c:pt>
                <c:pt idx="2">
                  <c:v>1056</c:v>
                </c:pt>
                <c:pt idx="3">
                  <c:v>6</c:v>
                </c:pt>
                <c:pt idx="4">
                  <c:v>821</c:v>
                </c:pt>
                <c:pt idx="5">
                  <c:v>685</c:v>
                </c:pt>
                <c:pt idx="6">
                  <c:v>609</c:v>
                </c:pt>
                <c:pt idx="7">
                  <c:v>10</c:v>
                </c:pt>
                <c:pt idx="8">
                  <c:v>7</c:v>
                </c:pt>
                <c:pt idx="9">
                  <c:v>5</c:v>
                </c:pt>
                <c:pt idx="10">
                  <c:v>683</c:v>
                </c:pt>
                <c:pt idx="11">
                  <c:v>676</c:v>
                </c:pt>
                <c:pt idx="12">
                  <c:v>9</c:v>
                </c:pt>
                <c:pt idx="13">
                  <c:v>150</c:v>
                </c:pt>
                <c:pt idx="14">
                  <c:v>550</c:v>
                </c:pt>
                <c:pt idx="15">
                  <c:v>4</c:v>
                </c:pt>
                <c:pt idx="16">
                  <c:v>168</c:v>
                </c:pt>
                <c:pt idx="17">
                  <c:v>6</c:v>
                </c:pt>
                <c:pt idx="18">
                  <c:v>5</c:v>
                </c:pt>
                <c:pt idx="19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D0B-9645-AF39-682B484657BB}"/>
            </c:ext>
          </c:extLst>
        </c:ser>
        <c:ser>
          <c:idx val="116"/>
          <c:order val="116"/>
          <c:tx>
            <c:strRef>
              <c:f>Sheet2!$DO$4</c:f>
              <c:strCache>
                <c:ptCount val="1"/>
                <c:pt idx="0">
                  <c:v>8-Aug</c:v>
                </c:pt>
              </c:strCache>
            </c:strRef>
          </c:tx>
          <c:spPr>
            <a:solidFill>
              <a:schemeClr val="accent3">
                <a:shade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Sheet2!$DO$6:$DO$25</c:f>
              <c:numCache>
                <c:formatCode>General</c:formatCode>
                <c:ptCount val="20"/>
                <c:pt idx="0">
                  <c:v>1366</c:v>
                </c:pt>
                <c:pt idx="1">
                  <c:v>504</c:v>
                </c:pt>
                <c:pt idx="2">
                  <c:v>1055</c:v>
                </c:pt>
                <c:pt idx="3">
                  <c:v>7</c:v>
                </c:pt>
                <c:pt idx="4">
                  <c:v>821</c:v>
                </c:pt>
                <c:pt idx="5">
                  <c:v>685</c:v>
                </c:pt>
                <c:pt idx="6">
                  <c:v>608</c:v>
                </c:pt>
                <c:pt idx="7">
                  <c:v>10</c:v>
                </c:pt>
                <c:pt idx="8">
                  <c:v>7</c:v>
                </c:pt>
                <c:pt idx="9">
                  <c:v>5</c:v>
                </c:pt>
                <c:pt idx="10">
                  <c:v>682</c:v>
                </c:pt>
                <c:pt idx="11">
                  <c:v>675</c:v>
                </c:pt>
                <c:pt idx="12">
                  <c:v>9</c:v>
                </c:pt>
                <c:pt idx="13">
                  <c:v>151</c:v>
                </c:pt>
                <c:pt idx="14">
                  <c:v>550</c:v>
                </c:pt>
                <c:pt idx="15">
                  <c:v>4</c:v>
                </c:pt>
                <c:pt idx="16">
                  <c:v>169</c:v>
                </c:pt>
                <c:pt idx="17">
                  <c:v>6</c:v>
                </c:pt>
                <c:pt idx="18">
                  <c:v>5</c:v>
                </c:pt>
                <c:pt idx="19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D0B-9645-AF39-682B484657BB}"/>
            </c:ext>
          </c:extLst>
        </c:ser>
        <c:ser>
          <c:idx val="117"/>
          <c:order val="117"/>
          <c:tx>
            <c:strRef>
              <c:f>Sheet2!$DP$4</c:f>
              <c:strCache>
                <c:ptCount val="1"/>
                <c:pt idx="0">
                  <c:v>9-Aug</c:v>
                </c:pt>
              </c:strCache>
            </c:strRef>
          </c:tx>
          <c:spPr>
            <a:solidFill>
              <a:schemeClr val="accent3">
                <a:shade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Sheet2!$DP$6:$DP$25</c:f>
              <c:numCache>
                <c:formatCode>General</c:formatCode>
                <c:ptCount val="20"/>
                <c:pt idx="0">
                  <c:v>1369</c:v>
                </c:pt>
                <c:pt idx="1">
                  <c:v>504</c:v>
                </c:pt>
                <c:pt idx="2">
                  <c:v>1055</c:v>
                </c:pt>
                <c:pt idx="3">
                  <c:v>7</c:v>
                </c:pt>
                <c:pt idx="4">
                  <c:v>821</c:v>
                </c:pt>
                <c:pt idx="5">
                  <c:v>685</c:v>
                </c:pt>
                <c:pt idx="6">
                  <c:v>608</c:v>
                </c:pt>
                <c:pt idx="7">
                  <c:v>10</c:v>
                </c:pt>
                <c:pt idx="8">
                  <c:v>7</c:v>
                </c:pt>
                <c:pt idx="9">
                  <c:v>5</c:v>
                </c:pt>
                <c:pt idx="10">
                  <c:v>682</c:v>
                </c:pt>
                <c:pt idx="11">
                  <c:v>675</c:v>
                </c:pt>
                <c:pt idx="12">
                  <c:v>9</c:v>
                </c:pt>
                <c:pt idx="13">
                  <c:v>151</c:v>
                </c:pt>
                <c:pt idx="14">
                  <c:v>550</c:v>
                </c:pt>
                <c:pt idx="15">
                  <c:v>4</c:v>
                </c:pt>
                <c:pt idx="16">
                  <c:v>176</c:v>
                </c:pt>
                <c:pt idx="17">
                  <c:v>6</c:v>
                </c:pt>
                <c:pt idx="18">
                  <c:v>5</c:v>
                </c:pt>
                <c:pt idx="19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D0B-9645-AF39-682B484657BB}"/>
            </c:ext>
          </c:extLst>
        </c:ser>
        <c:ser>
          <c:idx val="118"/>
          <c:order val="118"/>
          <c:tx>
            <c:strRef>
              <c:f>Sheet2!$DQ$4</c:f>
              <c:strCache>
                <c:ptCount val="1"/>
                <c:pt idx="0">
                  <c:v>10-Aug</c:v>
                </c:pt>
              </c:strCache>
            </c:strRef>
          </c:tx>
          <c:spPr>
            <a:solidFill>
              <a:schemeClr val="accent3">
                <a:shade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Sheet2!$DQ$6:$DQ$25</c:f>
              <c:numCache>
                <c:formatCode>General</c:formatCode>
                <c:ptCount val="20"/>
                <c:pt idx="0">
                  <c:v>1372</c:v>
                </c:pt>
                <c:pt idx="1">
                  <c:v>504</c:v>
                </c:pt>
                <c:pt idx="2">
                  <c:v>1055</c:v>
                </c:pt>
                <c:pt idx="3">
                  <c:v>7</c:v>
                </c:pt>
                <c:pt idx="4">
                  <c:v>821</c:v>
                </c:pt>
                <c:pt idx="5">
                  <c:v>685</c:v>
                </c:pt>
                <c:pt idx="6">
                  <c:v>608</c:v>
                </c:pt>
                <c:pt idx="7">
                  <c:v>10</c:v>
                </c:pt>
                <c:pt idx="8">
                  <c:v>7</c:v>
                </c:pt>
                <c:pt idx="9">
                  <c:v>5</c:v>
                </c:pt>
                <c:pt idx="10">
                  <c:v>682</c:v>
                </c:pt>
                <c:pt idx="11">
                  <c:v>675</c:v>
                </c:pt>
                <c:pt idx="12">
                  <c:v>9</c:v>
                </c:pt>
                <c:pt idx="13">
                  <c:v>151</c:v>
                </c:pt>
                <c:pt idx="14">
                  <c:v>551</c:v>
                </c:pt>
                <c:pt idx="15">
                  <c:v>4</c:v>
                </c:pt>
                <c:pt idx="16">
                  <c:v>177</c:v>
                </c:pt>
                <c:pt idx="17">
                  <c:v>6</c:v>
                </c:pt>
                <c:pt idx="18">
                  <c:v>7</c:v>
                </c:pt>
                <c:pt idx="19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D0B-9645-AF39-682B484657BB}"/>
            </c:ext>
          </c:extLst>
        </c:ser>
        <c:ser>
          <c:idx val="119"/>
          <c:order val="119"/>
          <c:tx>
            <c:strRef>
              <c:f>Sheet2!$DR$4</c:f>
              <c:strCache>
                <c:ptCount val="1"/>
                <c:pt idx="0">
                  <c:v>12-Aug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Sheet2!$DR$6:$DR$25</c:f>
              <c:numCache>
                <c:formatCode>General</c:formatCode>
                <c:ptCount val="20"/>
                <c:pt idx="0">
                  <c:v>1380</c:v>
                </c:pt>
                <c:pt idx="1">
                  <c:v>531</c:v>
                </c:pt>
                <c:pt idx="2">
                  <c:v>1049</c:v>
                </c:pt>
                <c:pt idx="3">
                  <c:v>7</c:v>
                </c:pt>
                <c:pt idx="4">
                  <c:v>819</c:v>
                </c:pt>
                <c:pt idx="5">
                  <c:v>683</c:v>
                </c:pt>
                <c:pt idx="6">
                  <c:v>607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686</c:v>
                </c:pt>
                <c:pt idx="11">
                  <c:v>675</c:v>
                </c:pt>
                <c:pt idx="12">
                  <c:v>9</c:v>
                </c:pt>
                <c:pt idx="13">
                  <c:v>154</c:v>
                </c:pt>
                <c:pt idx="14">
                  <c:v>551</c:v>
                </c:pt>
                <c:pt idx="15">
                  <c:v>4</c:v>
                </c:pt>
                <c:pt idx="16">
                  <c:v>222</c:v>
                </c:pt>
                <c:pt idx="17">
                  <c:v>7</c:v>
                </c:pt>
                <c:pt idx="18">
                  <c:v>7</c:v>
                </c:pt>
                <c:pt idx="19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DE45-AB8C-F7D2340EC343}"/>
            </c:ext>
          </c:extLst>
        </c:ser>
        <c:ser>
          <c:idx val="120"/>
          <c:order val="120"/>
          <c:tx>
            <c:strRef>
              <c:f>Sheet2!$DS$4</c:f>
              <c:strCache>
                <c:ptCount val="1"/>
                <c:pt idx="0">
                  <c:v>13-Aug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Sheet2!$DS$6:$DS$25</c:f>
              <c:numCache>
                <c:formatCode>General</c:formatCode>
                <c:ptCount val="20"/>
                <c:pt idx="0">
                  <c:v>1379</c:v>
                </c:pt>
                <c:pt idx="1">
                  <c:v>531</c:v>
                </c:pt>
                <c:pt idx="2">
                  <c:v>1049</c:v>
                </c:pt>
                <c:pt idx="3">
                  <c:v>9</c:v>
                </c:pt>
                <c:pt idx="4">
                  <c:v>819</c:v>
                </c:pt>
                <c:pt idx="5">
                  <c:v>682</c:v>
                </c:pt>
                <c:pt idx="6">
                  <c:v>605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687</c:v>
                </c:pt>
                <c:pt idx="11">
                  <c:v>674</c:v>
                </c:pt>
                <c:pt idx="12">
                  <c:v>9</c:v>
                </c:pt>
                <c:pt idx="13">
                  <c:v>155</c:v>
                </c:pt>
                <c:pt idx="14">
                  <c:v>550</c:v>
                </c:pt>
                <c:pt idx="15">
                  <c:v>5</c:v>
                </c:pt>
                <c:pt idx="16">
                  <c:v>230</c:v>
                </c:pt>
                <c:pt idx="17">
                  <c:v>8</c:v>
                </c:pt>
                <c:pt idx="18">
                  <c:v>7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9-DE45-AB8C-F7D2340EC343}"/>
            </c:ext>
          </c:extLst>
        </c:ser>
        <c:ser>
          <c:idx val="121"/>
          <c:order val="121"/>
          <c:tx>
            <c:strRef>
              <c:f>Sheet2!$DT$4</c:f>
              <c:strCache>
                <c:ptCount val="1"/>
                <c:pt idx="0">
                  <c:v>14-Aug</c:v>
                </c:pt>
              </c:strCache>
            </c:strRef>
          </c:tx>
          <c:spPr>
            <a:solidFill>
              <a:schemeClr val="accent3">
                <a:shade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Sheet2!$DT$6:$DT$25</c:f>
              <c:numCache>
                <c:formatCode>General</c:formatCode>
                <c:ptCount val="20"/>
                <c:pt idx="0">
                  <c:v>1380</c:v>
                </c:pt>
                <c:pt idx="1">
                  <c:v>530</c:v>
                </c:pt>
                <c:pt idx="2">
                  <c:v>1049</c:v>
                </c:pt>
                <c:pt idx="3">
                  <c:v>9</c:v>
                </c:pt>
                <c:pt idx="4">
                  <c:v>819</c:v>
                </c:pt>
                <c:pt idx="5">
                  <c:v>682</c:v>
                </c:pt>
                <c:pt idx="6">
                  <c:v>605</c:v>
                </c:pt>
                <c:pt idx="7">
                  <c:v>12</c:v>
                </c:pt>
                <c:pt idx="8">
                  <c:v>7</c:v>
                </c:pt>
                <c:pt idx="9">
                  <c:v>5</c:v>
                </c:pt>
                <c:pt idx="10">
                  <c:v>687</c:v>
                </c:pt>
                <c:pt idx="11">
                  <c:v>673</c:v>
                </c:pt>
                <c:pt idx="12">
                  <c:v>9</c:v>
                </c:pt>
                <c:pt idx="13">
                  <c:v>154</c:v>
                </c:pt>
                <c:pt idx="14">
                  <c:v>549</c:v>
                </c:pt>
                <c:pt idx="15">
                  <c:v>5</c:v>
                </c:pt>
                <c:pt idx="16">
                  <c:v>237</c:v>
                </c:pt>
                <c:pt idx="17">
                  <c:v>8</c:v>
                </c:pt>
                <c:pt idx="18">
                  <c:v>7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1-E945-9F0C-D39004639DF0}"/>
            </c:ext>
          </c:extLst>
        </c:ser>
        <c:ser>
          <c:idx val="122"/>
          <c:order val="122"/>
          <c:tx>
            <c:strRef>
              <c:f>Sheet2!$DU$4</c:f>
              <c:strCache>
                <c:ptCount val="1"/>
                <c:pt idx="0">
                  <c:v>15-Aug</c:v>
                </c:pt>
              </c:strCache>
            </c:strRef>
          </c:tx>
          <c:spPr>
            <a:solidFill>
              <a:schemeClr val="accent3">
                <a:shade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Sheet2!$DU$6:$DU$25</c:f>
              <c:numCache>
                <c:formatCode>General</c:formatCode>
                <c:ptCount val="20"/>
                <c:pt idx="0">
                  <c:v>1379</c:v>
                </c:pt>
                <c:pt idx="1">
                  <c:v>530</c:v>
                </c:pt>
                <c:pt idx="2">
                  <c:v>1047</c:v>
                </c:pt>
                <c:pt idx="3">
                  <c:v>9</c:v>
                </c:pt>
                <c:pt idx="4">
                  <c:v>817</c:v>
                </c:pt>
                <c:pt idx="5">
                  <c:v>682</c:v>
                </c:pt>
                <c:pt idx="6">
                  <c:v>606</c:v>
                </c:pt>
                <c:pt idx="7">
                  <c:v>14</c:v>
                </c:pt>
                <c:pt idx="8">
                  <c:v>7</c:v>
                </c:pt>
                <c:pt idx="9">
                  <c:v>5</c:v>
                </c:pt>
                <c:pt idx="10">
                  <c:v>687</c:v>
                </c:pt>
                <c:pt idx="11">
                  <c:v>673</c:v>
                </c:pt>
                <c:pt idx="12">
                  <c:v>10</c:v>
                </c:pt>
                <c:pt idx="13">
                  <c:v>153</c:v>
                </c:pt>
                <c:pt idx="14">
                  <c:v>548</c:v>
                </c:pt>
                <c:pt idx="15">
                  <c:v>5</c:v>
                </c:pt>
                <c:pt idx="16">
                  <c:v>243</c:v>
                </c:pt>
                <c:pt idx="17">
                  <c:v>8</c:v>
                </c:pt>
                <c:pt idx="18">
                  <c:v>7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11-E945-9F0C-D39004639DF0}"/>
            </c:ext>
          </c:extLst>
        </c:ser>
        <c:ser>
          <c:idx val="123"/>
          <c:order val="123"/>
          <c:tx>
            <c:strRef>
              <c:f>Sheet2!$DV$4</c:f>
              <c:strCache>
                <c:ptCount val="1"/>
                <c:pt idx="0">
                  <c:v>16-Aug</c:v>
                </c:pt>
              </c:strCache>
            </c:strRef>
          </c:tx>
          <c:spPr>
            <a:solidFill>
              <a:schemeClr val="accent3">
                <a:shade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Sheet2!$DV$6:$DV$25</c:f>
              <c:numCache>
                <c:formatCode>General</c:formatCode>
                <c:ptCount val="20"/>
                <c:pt idx="0">
                  <c:v>1380</c:v>
                </c:pt>
                <c:pt idx="1">
                  <c:v>530</c:v>
                </c:pt>
                <c:pt idx="2">
                  <c:v>1047</c:v>
                </c:pt>
                <c:pt idx="3">
                  <c:v>9</c:v>
                </c:pt>
                <c:pt idx="4">
                  <c:v>817</c:v>
                </c:pt>
                <c:pt idx="5">
                  <c:v>682</c:v>
                </c:pt>
                <c:pt idx="6">
                  <c:v>606</c:v>
                </c:pt>
                <c:pt idx="7">
                  <c:v>14</c:v>
                </c:pt>
                <c:pt idx="8">
                  <c:v>7</c:v>
                </c:pt>
                <c:pt idx="9">
                  <c:v>5</c:v>
                </c:pt>
                <c:pt idx="10">
                  <c:v>687</c:v>
                </c:pt>
                <c:pt idx="11">
                  <c:v>673</c:v>
                </c:pt>
                <c:pt idx="12">
                  <c:v>10</c:v>
                </c:pt>
                <c:pt idx="13">
                  <c:v>153</c:v>
                </c:pt>
                <c:pt idx="14">
                  <c:v>548</c:v>
                </c:pt>
                <c:pt idx="15">
                  <c:v>5</c:v>
                </c:pt>
                <c:pt idx="16">
                  <c:v>243</c:v>
                </c:pt>
                <c:pt idx="17">
                  <c:v>8</c:v>
                </c:pt>
                <c:pt idx="18">
                  <c:v>7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11-E945-9F0C-D39004639DF0}"/>
            </c:ext>
          </c:extLst>
        </c:ser>
        <c:ser>
          <c:idx val="124"/>
          <c:order val="124"/>
          <c:tx>
            <c:strRef>
              <c:f>Sheet2!$DW$4</c:f>
              <c:strCache>
                <c:ptCount val="1"/>
                <c:pt idx="0">
                  <c:v>17-Aug</c:v>
                </c:pt>
              </c:strCache>
            </c:strRef>
          </c:tx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Sheet2!$DW$6:$DW$25</c:f>
              <c:numCache>
                <c:formatCode>General</c:formatCode>
                <c:ptCount val="20"/>
                <c:pt idx="0">
                  <c:v>1380</c:v>
                </c:pt>
                <c:pt idx="1">
                  <c:v>530</c:v>
                </c:pt>
                <c:pt idx="2">
                  <c:v>1049</c:v>
                </c:pt>
                <c:pt idx="3">
                  <c:v>9</c:v>
                </c:pt>
                <c:pt idx="4">
                  <c:v>817</c:v>
                </c:pt>
                <c:pt idx="5">
                  <c:v>682</c:v>
                </c:pt>
                <c:pt idx="6">
                  <c:v>606</c:v>
                </c:pt>
                <c:pt idx="7">
                  <c:v>16</c:v>
                </c:pt>
                <c:pt idx="8">
                  <c:v>8</c:v>
                </c:pt>
                <c:pt idx="9">
                  <c:v>5</c:v>
                </c:pt>
                <c:pt idx="10">
                  <c:v>687</c:v>
                </c:pt>
                <c:pt idx="11">
                  <c:v>673</c:v>
                </c:pt>
                <c:pt idx="12">
                  <c:v>10</c:v>
                </c:pt>
                <c:pt idx="13">
                  <c:v>154</c:v>
                </c:pt>
                <c:pt idx="14">
                  <c:v>549</c:v>
                </c:pt>
                <c:pt idx="15">
                  <c:v>6</c:v>
                </c:pt>
                <c:pt idx="16">
                  <c:v>246</c:v>
                </c:pt>
                <c:pt idx="17">
                  <c:v>8</c:v>
                </c:pt>
                <c:pt idx="18">
                  <c:v>7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11-E945-9F0C-D39004639DF0}"/>
            </c:ext>
          </c:extLst>
        </c:ser>
        <c:ser>
          <c:idx val="125"/>
          <c:order val="125"/>
          <c:tx>
            <c:strRef>
              <c:f>Sheet2!$DX$4</c:f>
              <c:strCache>
                <c:ptCount val="1"/>
                <c:pt idx="0">
                  <c:v>18-Aug</c:v>
                </c:pt>
              </c:strCache>
            </c:strRef>
          </c:tx>
          <c:spPr>
            <a:solidFill>
              <a:schemeClr val="accent3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Sheet2!$DX$6:$DX$25</c:f>
              <c:numCache>
                <c:formatCode>General</c:formatCode>
                <c:ptCount val="20"/>
                <c:pt idx="0">
                  <c:v>1379</c:v>
                </c:pt>
                <c:pt idx="1">
                  <c:v>530</c:v>
                </c:pt>
                <c:pt idx="2">
                  <c:v>1046</c:v>
                </c:pt>
                <c:pt idx="3">
                  <c:v>9</c:v>
                </c:pt>
                <c:pt idx="4">
                  <c:v>817</c:v>
                </c:pt>
                <c:pt idx="5">
                  <c:v>681</c:v>
                </c:pt>
                <c:pt idx="6">
                  <c:v>606</c:v>
                </c:pt>
                <c:pt idx="7">
                  <c:v>18</c:v>
                </c:pt>
                <c:pt idx="8">
                  <c:v>8</c:v>
                </c:pt>
                <c:pt idx="9">
                  <c:v>5</c:v>
                </c:pt>
                <c:pt idx="10">
                  <c:v>687</c:v>
                </c:pt>
                <c:pt idx="11">
                  <c:v>672</c:v>
                </c:pt>
                <c:pt idx="12">
                  <c:v>16</c:v>
                </c:pt>
                <c:pt idx="13">
                  <c:v>155</c:v>
                </c:pt>
                <c:pt idx="14">
                  <c:v>549</c:v>
                </c:pt>
                <c:pt idx="15">
                  <c:v>6</c:v>
                </c:pt>
                <c:pt idx="16">
                  <c:v>268</c:v>
                </c:pt>
                <c:pt idx="17">
                  <c:v>8</c:v>
                </c:pt>
                <c:pt idx="18">
                  <c:v>7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11-E945-9F0C-D39004639DF0}"/>
            </c:ext>
          </c:extLst>
        </c:ser>
        <c:ser>
          <c:idx val="126"/>
          <c:order val="126"/>
          <c:tx>
            <c:strRef>
              <c:f>Sheet2!$DY$4</c:f>
              <c:strCache>
                <c:ptCount val="1"/>
                <c:pt idx="0">
                  <c:v>19-Aug</c:v>
                </c:pt>
              </c:strCache>
            </c:strRef>
          </c:tx>
          <c:spPr>
            <a:solidFill>
              <a:schemeClr val="accent3">
                <a:shade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Sheet2!$DY$6:$DY$25</c:f>
              <c:numCache>
                <c:formatCode>General</c:formatCode>
                <c:ptCount val="20"/>
                <c:pt idx="0">
                  <c:v>1379</c:v>
                </c:pt>
                <c:pt idx="1">
                  <c:v>529</c:v>
                </c:pt>
                <c:pt idx="2">
                  <c:v>1044</c:v>
                </c:pt>
                <c:pt idx="3">
                  <c:v>9</c:v>
                </c:pt>
                <c:pt idx="4">
                  <c:v>816</c:v>
                </c:pt>
                <c:pt idx="5">
                  <c:v>681</c:v>
                </c:pt>
                <c:pt idx="6">
                  <c:v>608</c:v>
                </c:pt>
                <c:pt idx="7">
                  <c:v>22</c:v>
                </c:pt>
                <c:pt idx="8">
                  <c:v>8</c:v>
                </c:pt>
                <c:pt idx="9">
                  <c:v>5</c:v>
                </c:pt>
                <c:pt idx="10">
                  <c:v>686</c:v>
                </c:pt>
                <c:pt idx="11">
                  <c:v>672</c:v>
                </c:pt>
                <c:pt idx="12">
                  <c:v>16</c:v>
                </c:pt>
                <c:pt idx="13">
                  <c:v>152</c:v>
                </c:pt>
                <c:pt idx="14">
                  <c:v>548</c:v>
                </c:pt>
                <c:pt idx="15">
                  <c:v>13</c:v>
                </c:pt>
                <c:pt idx="16">
                  <c:v>274</c:v>
                </c:pt>
                <c:pt idx="17">
                  <c:v>8</c:v>
                </c:pt>
                <c:pt idx="18">
                  <c:v>7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5-C740-B126-2FC33A168094}"/>
            </c:ext>
          </c:extLst>
        </c:ser>
        <c:ser>
          <c:idx val="127"/>
          <c:order val="127"/>
          <c:tx>
            <c:strRef>
              <c:f>Sheet2!$DZ$4</c:f>
              <c:strCache>
                <c:ptCount val="1"/>
                <c:pt idx="0">
                  <c:v>20-Aug</c:v>
                </c:pt>
              </c:strCache>
            </c:strRef>
          </c:tx>
          <c:spPr>
            <a:solidFill>
              <a:schemeClr val="accent3">
                <a:shade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Sheet2!$DZ$6:$DZ$25</c:f>
              <c:numCache>
                <c:formatCode>General</c:formatCode>
                <c:ptCount val="20"/>
                <c:pt idx="0">
                  <c:v>1392</c:v>
                </c:pt>
                <c:pt idx="1">
                  <c:v>531</c:v>
                </c:pt>
                <c:pt idx="2">
                  <c:v>1043</c:v>
                </c:pt>
                <c:pt idx="3">
                  <c:v>9</c:v>
                </c:pt>
                <c:pt idx="4">
                  <c:v>815</c:v>
                </c:pt>
                <c:pt idx="5">
                  <c:v>679</c:v>
                </c:pt>
                <c:pt idx="6">
                  <c:v>607</c:v>
                </c:pt>
                <c:pt idx="7">
                  <c:v>22</c:v>
                </c:pt>
                <c:pt idx="8">
                  <c:v>8</c:v>
                </c:pt>
                <c:pt idx="9">
                  <c:v>5</c:v>
                </c:pt>
                <c:pt idx="10">
                  <c:v>684</c:v>
                </c:pt>
                <c:pt idx="11">
                  <c:v>672</c:v>
                </c:pt>
                <c:pt idx="12">
                  <c:v>16</c:v>
                </c:pt>
                <c:pt idx="13">
                  <c:v>152</c:v>
                </c:pt>
                <c:pt idx="14">
                  <c:v>548</c:v>
                </c:pt>
                <c:pt idx="15">
                  <c:v>42</c:v>
                </c:pt>
                <c:pt idx="16">
                  <c:v>276</c:v>
                </c:pt>
                <c:pt idx="17">
                  <c:v>8</c:v>
                </c:pt>
                <c:pt idx="18">
                  <c:v>7</c:v>
                </c:pt>
                <c:pt idx="19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5-C740-B126-2FC33A168094}"/>
            </c:ext>
          </c:extLst>
        </c:ser>
        <c:ser>
          <c:idx val="128"/>
          <c:order val="128"/>
          <c:tx>
            <c:strRef>
              <c:f>Sheet2!$EA$4</c:f>
              <c:strCache>
                <c:ptCount val="1"/>
                <c:pt idx="0">
                  <c:v>21-Aug</c:v>
                </c:pt>
              </c:strCache>
            </c:strRef>
          </c:tx>
          <c:spPr>
            <a:solidFill>
              <a:schemeClr val="accent3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Sheet2!$EA$6:$EA$25</c:f>
              <c:numCache>
                <c:formatCode>General</c:formatCode>
                <c:ptCount val="20"/>
                <c:pt idx="0">
                  <c:v>1392</c:v>
                </c:pt>
                <c:pt idx="1">
                  <c:v>533</c:v>
                </c:pt>
                <c:pt idx="2">
                  <c:v>1043</c:v>
                </c:pt>
                <c:pt idx="3">
                  <c:v>10</c:v>
                </c:pt>
                <c:pt idx="4">
                  <c:v>814</c:v>
                </c:pt>
                <c:pt idx="5">
                  <c:v>679</c:v>
                </c:pt>
                <c:pt idx="6">
                  <c:v>608</c:v>
                </c:pt>
                <c:pt idx="7">
                  <c:v>23</c:v>
                </c:pt>
                <c:pt idx="8">
                  <c:v>8</c:v>
                </c:pt>
                <c:pt idx="9">
                  <c:v>5</c:v>
                </c:pt>
                <c:pt idx="10">
                  <c:v>683</c:v>
                </c:pt>
                <c:pt idx="11">
                  <c:v>672</c:v>
                </c:pt>
                <c:pt idx="12">
                  <c:v>16</c:v>
                </c:pt>
                <c:pt idx="13">
                  <c:v>151</c:v>
                </c:pt>
                <c:pt idx="14">
                  <c:v>548</c:v>
                </c:pt>
                <c:pt idx="15">
                  <c:v>47</c:v>
                </c:pt>
                <c:pt idx="16">
                  <c:v>323</c:v>
                </c:pt>
                <c:pt idx="17">
                  <c:v>8</c:v>
                </c:pt>
                <c:pt idx="18">
                  <c:v>7</c:v>
                </c:pt>
                <c:pt idx="1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35-C740-B126-2FC33A168094}"/>
            </c:ext>
          </c:extLst>
        </c:ser>
        <c:ser>
          <c:idx val="129"/>
          <c:order val="129"/>
          <c:tx>
            <c:strRef>
              <c:f>Sheet2!$EB$4</c:f>
              <c:strCache>
                <c:ptCount val="1"/>
                <c:pt idx="0">
                  <c:v>22-Aug</c:v>
                </c:pt>
              </c:strCache>
            </c:strRef>
          </c:tx>
          <c:spPr>
            <a:solidFill>
              <a:schemeClr val="accent3">
                <a:shade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Sheet2!$EB$6:$EB$25</c:f>
              <c:numCache>
                <c:formatCode>General</c:formatCode>
                <c:ptCount val="20"/>
                <c:pt idx="0">
                  <c:v>1393</c:v>
                </c:pt>
                <c:pt idx="1">
                  <c:v>532</c:v>
                </c:pt>
                <c:pt idx="2">
                  <c:v>1043</c:v>
                </c:pt>
                <c:pt idx="3">
                  <c:v>10</c:v>
                </c:pt>
                <c:pt idx="4">
                  <c:v>813</c:v>
                </c:pt>
                <c:pt idx="5">
                  <c:v>679</c:v>
                </c:pt>
                <c:pt idx="6">
                  <c:v>608</c:v>
                </c:pt>
                <c:pt idx="7">
                  <c:v>33</c:v>
                </c:pt>
                <c:pt idx="8">
                  <c:v>8</c:v>
                </c:pt>
                <c:pt idx="9">
                  <c:v>5</c:v>
                </c:pt>
                <c:pt idx="10">
                  <c:v>683</c:v>
                </c:pt>
                <c:pt idx="11">
                  <c:v>671</c:v>
                </c:pt>
                <c:pt idx="12">
                  <c:v>16</c:v>
                </c:pt>
                <c:pt idx="13">
                  <c:v>151</c:v>
                </c:pt>
                <c:pt idx="14">
                  <c:v>545</c:v>
                </c:pt>
                <c:pt idx="15">
                  <c:v>51</c:v>
                </c:pt>
                <c:pt idx="16">
                  <c:v>323</c:v>
                </c:pt>
                <c:pt idx="17">
                  <c:v>16</c:v>
                </c:pt>
                <c:pt idx="18">
                  <c:v>7</c:v>
                </c:pt>
                <c:pt idx="1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35-C740-B126-2FC33A168094}"/>
            </c:ext>
          </c:extLst>
        </c:ser>
        <c:ser>
          <c:idx val="130"/>
          <c:order val="130"/>
          <c:tx>
            <c:strRef>
              <c:f>Sheet2!$EC$4</c:f>
              <c:strCache>
                <c:ptCount val="1"/>
                <c:pt idx="0">
                  <c:v>23-Aug</c:v>
                </c:pt>
              </c:strCache>
            </c:strRef>
          </c:tx>
          <c:spPr>
            <a:solidFill>
              <a:schemeClr val="accent3">
                <a:shade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Sheet2!$EC$6:$EC$25</c:f>
              <c:numCache>
                <c:formatCode>General</c:formatCode>
                <c:ptCount val="20"/>
                <c:pt idx="0">
                  <c:v>1393</c:v>
                </c:pt>
                <c:pt idx="1">
                  <c:v>532</c:v>
                </c:pt>
                <c:pt idx="2">
                  <c:v>1043</c:v>
                </c:pt>
                <c:pt idx="3">
                  <c:v>10</c:v>
                </c:pt>
                <c:pt idx="4">
                  <c:v>813</c:v>
                </c:pt>
                <c:pt idx="5">
                  <c:v>679</c:v>
                </c:pt>
                <c:pt idx="6">
                  <c:v>608</c:v>
                </c:pt>
                <c:pt idx="7">
                  <c:v>40</c:v>
                </c:pt>
                <c:pt idx="8">
                  <c:v>8</c:v>
                </c:pt>
                <c:pt idx="9">
                  <c:v>5</c:v>
                </c:pt>
                <c:pt idx="10">
                  <c:v>683</c:v>
                </c:pt>
                <c:pt idx="11">
                  <c:v>671</c:v>
                </c:pt>
                <c:pt idx="12">
                  <c:v>16</c:v>
                </c:pt>
                <c:pt idx="13">
                  <c:v>151</c:v>
                </c:pt>
                <c:pt idx="14">
                  <c:v>545</c:v>
                </c:pt>
                <c:pt idx="15">
                  <c:v>51</c:v>
                </c:pt>
                <c:pt idx="16">
                  <c:v>323</c:v>
                </c:pt>
                <c:pt idx="17">
                  <c:v>16</c:v>
                </c:pt>
                <c:pt idx="18">
                  <c:v>7</c:v>
                </c:pt>
                <c:pt idx="1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35-C740-B126-2FC33A168094}"/>
            </c:ext>
          </c:extLst>
        </c:ser>
        <c:ser>
          <c:idx val="131"/>
          <c:order val="131"/>
          <c:tx>
            <c:strRef>
              <c:f>Sheet2!$ED$4</c:f>
              <c:strCache>
                <c:ptCount val="1"/>
                <c:pt idx="0">
                  <c:v>24-Aug</c:v>
                </c:pt>
              </c:strCache>
            </c:strRef>
          </c:tx>
          <c:spPr>
            <a:solidFill>
              <a:schemeClr val="accent3">
                <a:shade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Sheet2!$ED$6:$ED$25</c:f>
              <c:numCache>
                <c:formatCode>General</c:formatCode>
                <c:ptCount val="20"/>
                <c:pt idx="0">
                  <c:v>1393</c:v>
                </c:pt>
                <c:pt idx="1">
                  <c:v>532</c:v>
                </c:pt>
                <c:pt idx="2">
                  <c:v>1043</c:v>
                </c:pt>
                <c:pt idx="3">
                  <c:v>10</c:v>
                </c:pt>
                <c:pt idx="4">
                  <c:v>813</c:v>
                </c:pt>
                <c:pt idx="5">
                  <c:v>679</c:v>
                </c:pt>
                <c:pt idx="6">
                  <c:v>608</c:v>
                </c:pt>
                <c:pt idx="7">
                  <c:v>43</c:v>
                </c:pt>
                <c:pt idx="8">
                  <c:v>8</c:v>
                </c:pt>
                <c:pt idx="9">
                  <c:v>5</c:v>
                </c:pt>
                <c:pt idx="10">
                  <c:v>683</c:v>
                </c:pt>
                <c:pt idx="11">
                  <c:v>671</c:v>
                </c:pt>
                <c:pt idx="12">
                  <c:v>16</c:v>
                </c:pt>
                <c:pt idx="13">
                  <c:v>151</c:v>
                </c:pt>
                <c:pt idx="14">
                  <c:v>545</c:v>
                </c:pt>
                <c:pt idx="15">
                  <c:v>75</c:v>
                </c:pt>
                <c:pt idx="16">
                  <c:v>324</c:v>
                </c:pt>
                <c:pt idx="17">
                  <c:v>16</c:v>
                </c:pt>
                <c:pt idx="18">
                  <c:v>8</c:v>
                </c:pt>
                <c:pt idx="19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35-C740-B126-2FC33A168094}"/>
            </c:ext>
          </c:extLst>
        </c:ser>
        <c:ser>
          <c:idx val="132"/>
          <c:order val="132"/>
          <c:tx>
            <c:strRef>
              <c:f>Sheet2!$EE$4</c:f>
              <c:strCache>
                <c:ptCount val="1"/>
                <c:pt idx="0">
                  <c:v>25-Aug</c:v>
                </c:pt>
              </c:strCache>
            </c:strRef>
          </c:tx>
          <c:spPr>
            <a:solidFill>
              <a:schemeClr val="accent3">
                <a:shade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Sheet2!$EE$6:$EE$25</c:f>
              <c:numCache>
                <c:formatCode>General</c:formatCode>
                <c:ptCount val="20"/>
                <c:pt idx="0">
                  <c:v>1391</c:v>
                </c:pt>
                <c:pt idx="1">
                  <c:v>532</c:v>
                </c:pt>
                <c:pt idx="2">
                  <c:v>1042</c:v>
                </c:pt>
                <c:pt idx="3">
                  <c:v>11</c:v>
                </c:pt>
                <c:pt idx="4">
                  <c:v>811</c:v>
                </c:pt>
                <c:pt idx="5">
                  <c:v>680</c:v>
                </c:pt>
                <c:pt idx="6">
                  <c:v>609</c:v>
                </c:pt>
                <c:pt idx="7">
                  <c:v>44</c:v>
                </c:pt>
                <c:pt idx="8">
                  <c:v>8</c:v>
                </c:pt>
                <c:pt idx="9">
                  <c:v>5</c:v>
                </c:pt>
                <c:pt idx="10">
                  <c:v>682</c:v>
                </c:pt>
                <c:pt idx="11">
                  <c:v>671</c:v>
                </c:pt>
                <c:pt idx="12">
                  <c:v>16</c:v>
                </c:pt>
                <c:pt idx="13">
                  <c:v>151</c:v>
                </c:pt>
                <c:pt idx="14">
                  <c:v>545</c:v>
                </c:pt>
                <c:pt idx="15">
                  <c:v>84</c:v>
                </c:pt>
                <c:pt idx="16">
                  <c:v>330</c:v>
                </c:pt>
                <c:pt idx="17">
                  <c:v>17</c:v>
                </c:pt>
                <c:pt idx="18">
                  <c:v>8</c:v>
                </c:pt>
                <c:pt idx="19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35-C740-B126-2FC33A168094}"/>
            </c:ext>
          </c:extLst>
        </c:ser>
        <c:ser>
          <c:idx val="133"/>
          <c:order val="133"/>
          <c:tx>
            <c:strRef>
              <c:f>Sheet2!$EF$4</c:f>
              <c:strCache>
                <c:ptCount val="1"/>
                <c:pt idx="0">
                  <c:v>26-Aug</c:v>
                </c:pt>
              </c:strCache>
            </c:strRef>
          </c:tx>
          <c:spPr>
            <a:solidFill>
              <a:schemeClr val="accent3">
                <a:shade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Sheet2!$EF$6:$EF$25</c:f>
              <c:numCache>
                <c:formatCode>General</c:formatCode>
                <c:ptCount val="20"/>
                <c:pt idx="0">
                  <c:v>1387</c:v>
                </c:pt>
                <c:pt idx="1">
                  <c:v>529</c:v>
                </c:pt>
                <c:pt idx="2">
                  <c:v>1039</c:v>
                </c:pt>
                <c:pt idx="3">
                  <c:v>13</c:v>
                </c:pt>
                <c:pt idx="4">
                  <c:v>809</c:v>
                </c:pt>
                <c:pt idx="5">
                  <c:v>679</c:v>
                </c:pt>
                <c:pt idx="6">
                  <c:v>609</c:v>
                </c:pt>
                <c:pt idx="7">
                  <c:v>46</c:v>
                </c:pt>
                <c:pt idx="8">
                  <c:v>8</c:v>
                </c:pt>
                <c:pt idx="9">
                  <c:v>5</c:v>
                </c:pt>
                <c:pt idx="10">
                  <c:v>681</c:v>
                </c:pt>
                <c:pt idx="11">
                  <c:v>670</c:v>
                </c:pt>
                <c:pt idx="12">
                  <c:v>16</c:v>
                </c:pt>
                <c:pt idx="13">
                  <c:v>151</c:v>
                </c:pt>
                <c:pt idx="14">
                  <c:v>544</c:v>
                </c:pt>
                <c:pt idx="15">
                  <c:v>87</c:v>
                </c:pt>
                <c:pt idx="16">
                  <c:v>331</c:v>
                </c:pt>
                <c:pt idx="17">
                  <c:v>28</c:v>
                </c:pt>
                <c:pt idx="18">
                  <c:v>8</c:v>
                </c:pt>
                <c:pt idx="1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35-C740-B126-2FC33A168094}"/>
            </c:ext>
          </c:extLst>
        </c:ser>
        <c:ser>
          <c:idx val="134"/>
          <c:order val="134"/>
          <c:tx>
            <c:strRef>
              <c:f>Sheet2!$EG$4</c:f>
              <c:strCache>
                <c:ptCount val="1"/>
                <c:pt idx="0">
                  <c:v>28-Aug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Sheet2!$EG$6:$EG$25</c:f>
              <c:numCache>
                <c:formatCode>General</c:formatCode>
                <c:ptCount val="20"/>
                <c:pt idx="0">
                  <c:v>1382</c:v>
                </c:pt>
                <c:pt idx="1">
                  <c:v>529</c:v>
                </c:pt>
                <c:pt idx="2">
                  <c:v>1036</c:v>
                </c:pt>
                <c:pt idx="3">
                  <c:v>17</c:v>
                </c:pt>
                <c:pt idx="4">
                  <c:v>809</c:v>
                </c:pt>
                <c:pt idx="5">
                  <c:v>679</c:v>
                </c:pt>
                <c:pt idx="6">
                  <c:v>612</c:v>
                </c:pt>
                <c:pt idx="7">
                  <c:v>81</c:v>
                </c:pt>
                <c:pt idx="8">
                  <c:v>8</c:v>
                </c:pt>
                <c:pt idx="9">
                  <c:v>5</c:v>
                </c:pt>
                <c:pt idx="10">
                  <c:v>681</c:v>
                </c:pt>
                <c:pt idx="11">
                  <c:v>669</c:v>
                </c:pt>
                <c:pt idx="12">
                  <c:v>16</c:v>
                </c:pt>
                <c:pt idx="13">
                  <c:v>150</c:v>
                </c:pt>
                <c:pt idx="14">
                  <c:v>545</c:v>
                </c:pt>
                <c:pt idx="15">
                  <c:v>92</c:v>
                </c:pt>
                <c:pt idx="16">
                  <c:v>335</c:v>
                </c:pt>
                <c:pt idx="17">
                  <c:v>28</c:v>
                </c:pt>
                <c:pt idx="18">
                  <c:v>8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35-C740-B126-2FC33A168094}"/>
            </c:ext>
          </c:extLst>
        </c:ser>
        <c:ser>
          <c:idx val="135"/>
          <c:order val="135"/>
          <c:tx>
            <c:strRef>
              <c:f>Sheet2!$EH$4</c:f>
              <c:strCache>
                <c:ptCount val="1"/>
                <c:pt idx="0">
                  <c:v>29-Aug</c:v>
                </c:pt>
              </c:strCache>
            </c:strRef>
          </c:tx>
          <c:spPr>
            <a:solidFill>
              <a:schemeClr val="accent3">
                <a:shade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Sheet2!$EH$6:$EH$25</c:f>
              <c:numCache>
                <c:formatCode>General</c:formatCode>
                <c:ptCount val="20"/>
                <c:pt idx="0">
                  <c:v>1382</c:v>
                </c:pt>
                <c:pt idx="1">
                  <c:v>529</c:v>
                </c:pt>
                <c:pt idx="2">
                  <c:v>1035</c:v>
                </c:pt>
                <c:pt idx="3">
                  <c:v>17</c:v>
                </c:pt>
                <c:pt idx="4">
                  <c:v>809</c:v>
                </c:pt>
                <c:pt idx="5">
                  <c:v>679</c:v>
                </c:pt>
                <c:pt idx="6">
                  <c:v>614</c:v>
                </c:pt>
                <c:pt idx="7">
                  <c:v>81</c:v>
                </c:pt>
                <c:pt idx="8">
                  <c:v>8</c:v>
                </c:pt>
                <c:pt idx="9">
                  <c:v>5</c:v>
                </c:pt>
                <c:pt idx="10">
                  <c:v>681</c:v>
                </c:pt>
                <c:pt idx="11">
                  <c:v>664</c:v>
                </c:pt>
                <c:pt idx="12">
                  <c:v>17</c:v>
                </c:pt>
                <c:pt idx="13">
                  <c:v>150</c:v>
                </c:pt>
                <c:pt idx="14">
                  <c:v>542</c:v>
                </c:pt>
                <c:pt idx="15">
                  <c:v>92</c:v>
                </c:pt>
                <c:pt idx="16">
                  <c:v>335</c:v>
                </c:pt>
                <c:pt idx="17">
                  <c:v>30</c:v>
                </c:pt>
                <c:pt idx="18">
                  <c:v>8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35-C740-B126-2FC33A168094}"/>
            </c:ext>
          </c:extLst>
        </c:ser>
        <c:ser>
          <c:idx val="136"/>
          <c:order val="136"/>
          <c:tx>
            <c:strRef>
              <c:f>Sheet2!$EI$4</c:f>
              <c:strCache>
                <c:ptCount val="1"/>
                <c:pt idx="0">
                  <c:v>30-Aug</c:v>
                </c:pt>
              </c:strCache>
            </c:strRef>
          </c:tx>
          <c:spPr>
            <a:solidFill>
              <a:schemeClr val="accent3">
                <a:shade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Sheet2!$EI$6:$EI$25</c:f>
              <c:numCache>
                <c:formatCode>General</c:formatCode>
                <c:ptCount val="20"/>
                <c:pt idx="0">
                  <c:v>1382</c:v>
                </c:pt>
                <c:pt idx="1">
                  <c:v>529</c:v>
                </c:pt>
                <c:pt idx="2">
                  <c:v>1035</c:v>
                </c:pt>
                <c:pt idx="3">
                  <c:v>19</c:v>
                </c:pt>
                <c:pt idx="4">
                  <c:v>809</c:v>
                </c:pt>
                <c:pt idx="5">
                  <c:v>679</c:v>
                </c:pt>
                <c:pt idx="6">
                  <c:v>614</c:v>
                </c:pt>
                <c:pt idx="7">
                  <c:v>81</c:v>
                </c:pt>
                <c:pt idx="8">
                  <c:v>8</c:v>
                </c:pt>
                <c:pt idx="9">
                  <c:v>5</c:v>
                </c:pt>
                <c:pt idx="10">
                  <c:v>681</c:v>
                </c:pt>
                <c:pt idx="11">
                  <c:v>664</c:v>
                </c:pt>
                <c:pt idx="12">
                  <c:v>17</c:v>
                </c:pt>
                <c:pt idx="13">
                  <c:v>150</c:v>
                </c:pt>
                <c:pt idx="14">
                  <c:v>542</c:v>
                </c:pt>
                <c:pt idx="15">
                  <c:v>92</c:v>
                </c:pt>
                <c:pt idx="16">
                  <c:v>339</c:v>
                </c:pt>
                <c:pt idx="17">
                  <c:v>30</c:v>
                </c:pt>
                <c:pt idx="18">
                  <c:v>8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335-C740-B126-2FC33A168094}"/>
            </c:ext>
          </c:extLst>
        </c:ser>
        <c:ser>
          <c:idx val="137"/>
          <c:order val="137"/>
          <c:tx>
            <c:strRef>
              <c:f>Sheet2!$EJ$4</c:f>
              <c:strCache>
                <c:ptCount val="1"/>
                <c:pt idx="0">
                  <c:v>31-Aug</c:v>
                </c:pt>
              </c:strCache>
            </c:strRef>
          </c:tx>
          <c:spPr>
            <a:solidFill>
              <a:schemeClr val="accent3">
                <a:shade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Sheet2!$EJ$6:$EJ$25</c:f>
              <c:numCache>
                <c:formatCode>General</c:formatCode>
                <c:ptCount val="20"/>
                <c:pt idx="0">
                  <c:v>1382</c:v>
                </c:pt>
                <c:pt idx="1">
                  <c:v>529</c:v>
                </c:pt>
                <c:pt idx="2">
                  <c:v>1035</c:v>
                </c:pt>
                <c:pt idx="3">
                  <c:v>19</c:v>
                </c:pt>
                <c:pt idx="4">
                  <c:v>809</c:v>
                </c:pt>
                <c:pt idx="5">
                  <c:v>679</c:v>
                </c:pt>
                <c:pt idx="6">
                  <c:v>614</c:v>
                </c:pt>
                <c:pt idx="7">
                  <c:v>81</c:v>
                </c:pt>
                <c:pt idx="8">
                  <c:v>8</c:v>
                </c:pt>
                <c:pt idx="9">
                  <c:v>5</c:v>
                </c:pt>
                <c:pt idx="10">
                  <c:v>681</c:v>
                </c:pt>
                <c:pt idx="11">
                  <c:v>664</c:v>
                </c:pt>
                <c:pt idx="12">
                  <c:v>17</c:v>
                </c:pt>
                <c:pt idx="13">
                  <c:v>150</c:v>
                </c:pt>
                <c:pt idx="14">
                  <c:v>542</c:v>
                </c:pt>
                <c:pt idx="15">
                  <c:v>92</c:v>
                </c:pt>
                <c:pt idx="16">
                  <c:v>340</c:v>
                </c:pt>
                <c:pt idx="17">
                  <c:v>30</c:v>
                </c:pt>
                <c:pt idx="18">
                  <c:v>9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D-4296-A41B-8B15A3EE2BC6}"/>
            </c:ext>
          </c:extLst>
        </c:ser>
        <c:ser>
          <c:idx val="138"/>
          <c:order val="138"/>
          <c:tx>
            <c:strRef>
              <c:f>Sheet2!$EK$4</c:f>
              <c:strCache>
                <c:ptCount val="1"/>
                <c:pt idx="0">
                  <c:v>1-Sep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Sheet2!$EK$6:$EK$25</c:f>
              <c:numCache>
                <c:formatCode>General</c:formatCode>
                <c:ptCount val="20"/>
                <c:pt idx="0">
                  <c:v>1381</c:v>
                </c:pt>
                <c:pt idx="1">
                  <c:v>529</c:v>
                </c:pt>
                <c:pt idx="2">
                  <c:v>1035</c:v>
                </c:pt>
                <c:pt idx="3">
                  <c:v>75</c:v>
                </c:pt>
                <c:pt idx="4">
                  <c:v>809</c:v>
                </c:pt>
                <c:pt idx="5">
                  <c:v>680</c:v>
                </c:pt>
                <c:pt idx="6">
                  <c:v>623</c:v>
                </c:pt>
                <c:pt idx="7">
                  <c:v>88</c:v>
                </c:pt>
                <c:pt idx="8">
                  <c:v>8</c:v>
                </c:pt>
                <c:pt idx="9">
                  <c:v>5</c:v>
                </c:pt>
                <c:pt idx="10">
                  <c:v>683</c:v>
                </c:pt>
                <c:pt idx="11">
                  <c:v>663</c:v>
                </c:pt>
                <c:pt idx="12">
                  <c:v>19</c:v>
                </c:pt>
                <c:pt idx="13">
                  <c:v>150</c:v>
                </c:pt>
                <c:pt idx="14">
                  <c:v>541</c:v>
                </c:pt>
                <c:pt idx="15">
                  <c:v>98</c:v>
                </c:pt>
                <c:pt idx="16">
                  <c:v>361</c:v>
                </c:pt>
                <c:pt idx="17">
                  <c:v>33</c:v>
                </c:pt>
                <c:pt idx="18">
                  <c:v>9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6D-4296-A41B-8B15A3EE2BC6}"/>
            </c:ext>
          </c:extLst>
        </c:ser>
        <c:ser>
          <c:idx val="139"/>
          <c:order val="139"/>
          <c:tx>
            <c:strRef>
              <c:f>Sheet2!$EL$4</c:f>
              <c:strCache>
                <c:ptCount val="1"/>
                <c:pt idx="0">
                  <c:v>3-Sep</c:v>
                </c:pt>
              </c:strCache>
            </c:strRef>
          </c:tx>
          <c:spPr>
            <a:solidFill>
              <a:schemeClr val="accent3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Sheet2!$EL$6:$EL$25</c:f>
              <c:numCache>
                <c:formatCode>General</c:formatCode>
                <c:ptCount val="20"/>
                <c:pt idx="0">
                  <c:v>1366</c:v>
                </c:pt>
                <c:pt idx="1">
                  <c:v>513</c:v>
                </c:pt>
                <c:pt idx="2">
                  <c:v>1039</c:v>
                </c:pt>
                <c:pt idx="3">
                  <c:v>80</c:v>
                </c:pt>
                <c:pt idx="4">
                  <c:v>804</c:v>
                </c:pt>
                <c:pt idx="5">
                  <c:v>679</c:v>
                </c:pt>
                <c:pt idx="6">
                  <c:v>625</c:v>
                </c:pt>
                <c:pt idx="7">
                  <c:v>90</c:v>
                </c:pt>
                <c:pt idx="8">
                  <c:v>8</c:v>
                </c:pt>
                <c:pt idx="9">
                  <c:v>5</c:v>
                </c:pt>
                <c:pt idx="10">
                  <c:v>680</c:v>
                </c:pt>
                <c:pt idx="11">
                  <c:v>654</c:v>
                </c:pt>
                <c:pt idx="12">
                  <c:v>26</c:v>
                </c:pt>
                <c:pt idx="13">
                  <c:v>150</c:v>
                </c:pt>
                <c:pt idx="14">
                  <c:v>536</c:v>
                </c:pt>
                <c:pt idx="15">
                  <c:v>101</c:v>
                </c:pt>
                <c:pt idx="16">
                  <c:v>363</c:v>
                </c:pt>
                <c:pt idx="17">
                  <c:v>57</c:v>
                </c:pt>
                <c:pt idx="18">
                  <c:v>11</c:v>
                </c:pt>
                <c:pt idx="19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6D-4296-A41B-8B15A3EE2BC6}"/>
            </c:ext>
          </c:extLst>
        </c:ser>
        <c:ser>
          <c:idx val="140"/>
          <c:order val="140"/>
          <c:tx>
            <c:strRef>
              <c:f>Sheet2!$EM$4</c:f>
              <c:strCache>
                <c:ptCount val="1"/>
                <c:pt idx="0">
                  <c:v>4-Sep</c:v>
                </c:pt>
              </c:strCache>
            </c:strRef>
          </c:tx>
          <c:spPr>
            <a:solidFill>
              <a:schemeClr val="accent3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Sheet2!$EM$6:$EM$25</c:f>
              <c:numCache>
                <c:formatCode>General</c:formatCode>
                <c:ptCount val="20"/>
                <c:pt idx="0">
                  <c:v>1361</c:v>
                </c:pt>
                <c:pt idx="1">
                  <c:v>509</c:v>
                </c:pt>
                <c:pt idx="2">
                  <c:v>1038</c:v>
                </c:pt>
                <c:pt idx="3">
                  <c:v>80</c:v>
                </c:pt>
                <c:pt idx="4">
                  <c:v>803</c:v>
                </c:pt>
                <c:pt idx="5">
                  <c:v>679</c:v>
                </c:pt>
                <c:pt idx="6">
                  <c:v>622</c:v>
                </c:pt>
                <c:pt idx="7">
                  <c:v>90</c:v>
                </c:pt>
                <c:pt idx="8">
                  <c:v>8</c:v>
                </c:pt>
                <c:pt idx="9">
                  <c:v>5</c:v>
                </c:pt>
                <c:pt idx="10">
                  <c:v>679</c:v>
                </c:pt>
                <c:pt idx="11">
                  <c:v>650</c:v>
                </c:pt>
                <c:pt idx="12">
                  <c:v>31</c:v>
                </c:pt>
                <c:pt idx="13">
                  <c:v>152</c:v>
                </c:pt>
                <c:pt idx="14">
                  <c:v>536</c:v>
                </c:pt>
                <c:pt idx="15">
                  <c:v>102</c:v>
                </c:pt>
                <c:pt idx="16">
                  <c:v>363</c:v>
                </c:pt>
                <c:pt idx="17">
                  <c:v>57</c:v>
                </c:pt>
                <c:pt idx="18">
                  <c:v>12</c:v>
                </c:pt>
                <c:pt idx="19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6D-4296-A41B-8B15A3EE2BC6}"/>
            </c:ext>
          </c:extLst>
        </c:ser>
        <c:ser>
          <c:idx val="141"/>
          <c:order val="141"/>
          <c:tx>
            <c:strRef>
              <c:f>Sheet2!$EN$4</c:f>
              <c:strCache>
                <c:ptCount val="1"/>
                <c:pt idx="0">
                  <c:v>5-Sep</c:v>
                </c:pt>
              </c:strCache>
            </c:strRef>
          </c:tx>
          <c:spPr>
            <a:solidFill>
              <a:schemeClr val="accent3">
                <a:shade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Sheet2!$EN$6:$EN$25</c:f>
              <c:numCache>
                <c:formatCode>General</c:formatCode>
                <c:ptCount val="20"/>
                <c:pt idx="0">
                  <c:v>1360</c:v>
                </c:pt>
                <c:pt idx="1">
                  <c:v>503</c:v>
                </c:pt>
                <c:pt idx="2">
                  <c:v>1037</c:v>
                </c:pt>
                <c:pt idx="3">
                  <c:v>99</c:v>
                </c:pt>
                <c:pt idx="4">
                  <c:v>804</c:v>
                </c:pt>
                <c:pt idx="5">
                  <c:v>678</c:v>
                </c:pt>
                <c:pt idx="6">
                  <c:v>624</c:v>
                </c:pt>
                <c:pt idx="7">
                  <c:v>95</c:v>
                </c:pt>
                <c:pt idx="8">
                  <c:v>8</c:v>
                </c:pt>
                <c:pt idx="9">
                  <c:v>5</c:v>
                </c:pt>
                <c:pt idx="10">
                  <c:v>678</c:v>
                </c:pt>
                <c:pt idx="11">
                  <c:v>649</c:v>
                </c:pt>
                <c:pt idx="12">
                  <c:v>65</c:v>
                </c:pt>
                <c:pt idx="13">
                  <c:v>152</c:v>
                </c:pt>
                <c:pt idx="14">
                  <c:v>535</c:v>
                </c:pt>
                <c:pt idx="15">
                  <c:v>103</c:v>
                </c:pt>
                <c:pt idx="16">
                  <c:v>363</c:v>
                </c:pt>
                <c:pt idx="17">
                  <c:v>59</c:v>
                </c:pt>
                <c:pt idx="18">
                  <c:v>12</c:v>
                </c:pt>
                <c:pt idx="19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6D-4296-A41B-8B15A3EE2BC6}"/>
            </c:ext>
          </c:extLst>
        </c:ser>
        <c:ser>
          <c:idx val="142"/>
          <c:order val="142"/>
          <c:tx>
            <c:strRef>
              <c:f>Sheet2!$EO$4</c:f>
              <c:strCache>
                <c:ptCount val="1"/>
                <c:pt idx="0">
                  <c:v>6-Sep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Sheet2!$EO$6:$EO$25</c:f>
              <c:numCache>
                <c:formatCode>General</c:formatCode>
                <c:ptCount val="20"/>
                <c:pt idx="0">
                  <c:v>1360</c:v>
                </c:pt>
                <c:pt idx="1">
                  <c:v>503</c:v>
                </c:pt>
                <c:pt idx="2">
                  <c:v>1037</c:v>
                </c:pt>
                <c:pt idx="3">
                  <c:v>136</c:v>
                </c:pt>
                <c:pt idx="4">
                  <c:v>803</c:v>
                </c:pt>
                <c:pt idx="5">
                  <c:v>678</c:v>
                </c:pt>
                <c:pt idx="6">
                  <c:v>624</c:v>
                </c:pt>
                <c:pt idx="7">
                  <c:v>95</c:v>
                </c:pt>
                <c:pt idx="8">
                  <c:v>8</c:v>
                </c:pt>
                <c:pt idx="9">
                  <c:v>5</c:v>
                </c:pt>
                <c:pt idx="10">
                  <c:v>678</c:v>
                </c:pt>
                <c:pt idx="11">
                  <c:v>649</c:v>
                </c:pt>
                <c:pt idx="12">
                  <c:v>70</c:v>
                </c:pt>
                <c:pt idx="13">
                  <c:v>152</c:v>
                </c:pt>
                <c:pt idx="14">
                  <c:v>535</c:v>
                </c:pt>
                <c:pt idx="15">
                  <c:v>103</c:v>
                </c:pt>
                <c:pt idx="16">
                  <c:v>363</c:v>
                </c:pt>
                <c:pt idx="17">
                  <c:v>63</c:v>
                </c:pt>
                <c:pt idx="18">
                  <c:v>12</c:v>
                </c:pt>
                <c:pt idx="19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6D-4296-A41B-8B15A3EE2BC6}"/>
            </c:ext>
          </c:extLst>
        </c:ser>
        <c:ser>
          <c:idx val="143"/>
          <c:order val="143"/>
          <c:tx>
            <c:strRef>
              <c:f>Sheet2!$EP$4</c:f>
              <c:strCache>
                <c:ptCount val="1"/>
                <c:pt idx="0">
                  <c:v>7-Sep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Sheet2!$EP$6:$EP$25</c:f>
              <c:numCache>
                <c:formatCode>General</c:formatCode>
                <c:ptCount val="20"/>
                <c:pt idx="0">
                  <c:v>1360</c:v>
                </c:pt>
                <c:pt idx="1">
                  <c:v>503</c:v>
                </c:pt>
                <c:pt idx="2">
                  <c:v>1037</c:v>
                </c:pt>
                <c:pt idx="3">
                  <c:v>136</c:v>
                </c:pt>
                <c:pt idx="4">
                  <c:v>803</c:v>
                </c:pt>
                <c:pt idx="5">
                  <c:v>678</c:v>
                </c:pt>
                <c:pt idx="6">
                  <c:v>624</c:v>
                </c:pt>
                <c:pt idx="7">
                  <c:v>95</c:v>
                </c:pt>
                <c:pt idx="8">
                  <c:v>8</c:v>
                </c:pt>
                <c:pt idx="9">
                  <c:v>5</c:v>
                </c:pt>
                <c:pt idx="10">
                  <c:v>678</c:v>
                </c:pt>
                <c:pt idx="11">
                  <c:v>649</c:v>
                </c:pt>
                <c:pt idx="12">
                  <c:v>92</c:v>
                </c:pt>
                <c:pt idx="13">
                  <c:v>152</c:v>
                </c:pt>
                <c:pt idx="14">
                  <c:v>535</c:v>
                </c:pt>
                <c:pt idx="15">
                  <c:v>103</c:v>
                </c:pt>
                <c:pt idx="16">
                  <c:v>363</c:v>
                </c:pt>
                <c:pt idx="17">
                  <c:v>63</c:v>
                </c:pt>
                <c:pt idx="18">
                  <c:v>12</c:v>
                </c:pt>
                <c:pt idx="19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6D-4296-A41B-8B15A3EE2BC6}"/>
            </c:ext>
          </c:extLst>
        </c:ser>
        <c:ser>
          <c:idx val="144"/>
          <c:order val="144"/>
          <c:tx>
            <c:strRef>
              <c:f>Sheet2!$EQ$4</c:f>
              <c:strCache>
                <c:ptCount val="1"/>
                <c:pt idx="0">
                  <c:v>8-Sep</c:v>
                </c:pt>
              </c:strCache>
            </c:strRef>
          </c:tx>
          <c:spPr>
            <a:solidFill>
              <a:schemeClr val="accent3">
                <a:shade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Sheet2!$EQ$6:$EQ$25</c:f>
              <c:numCache>
                <c:formatCode>General</c:formatCode>
                <c:ptCount val="20"/>
                <c:pt idx="0">
                  <c:v>1360</c:v>
                </c:pt>
                <c:pt idx="1">
                  <c:v>503</c:v>
                </c:pt>
                <c:pt idx="2">
                  <c:v>1037</c:v>
                </c:pt>
                <c:pt idx="3">
                  <c:v>136</c:v>
                </c:pt>
                <c:pt idx="4">
                  <c:v>803</c:v>
                </c:pt>
                <c:pt idx="5">
                  <c:v>678</c:v>
                </c:pt>
                <c:pt idx="6">
                  <c:v>624</c:v>
                </c:pt>
                <c:pt idx="7">
                  <c:v>95</c:v>
                </c:pt>
                <c:pt idx="8">
                  <c:v>8</c:v>
                </c:pt>
                <c:pt idx="9">
                  <c:v>5</c:v>
                </c:pt>
                <c:pt idx="10">
                  <c:v>678</c:v>
                </c:pt>
                <c:pt idx="11">
                  <c:v>649</c:v>
                </c:pt>
                <c:pt idx="12">
                  <c:v>98</c:v>
                </c:pt>
                <c:pt idx="13">
                  <c:v>152</c:v>
                </c:pt>
                <c:pt idx="14">
                  <c:v>535</c:v>
                </c:pt>
                <c:pt idx="15">
                  <c:v>103</c:v>
                </c:pt>
                <c:pt idx="16">
                  <c:v>368</c:v>
                </c:pt>
                <c:pt idx="17">
                  <c:v>63</c:v>
                </c:pt>
                <c:pt idx="18">
                  <c:v>12</c:v>
                </c:pt>
                <c:pt idx="19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6D-4296-A41B-8B15A3EE2BC6}"/>
            </c:ext>
          </c:extLst>
        </c:ser>
        <c:ser>
          <c:idx val="145"/>
          <c:order val="145"/>
          <c:tx>
            <c:strRef>
              <c:f>Sheet2!$ER$4</c:f>
              <c:strCache>
                <c:ptCount val="1"/>
                <c:pt idx="0">
                  <c:v>9-Sep</c:v>
                </c:pt>
              </c:strCache>
            </c:strRef>
          </c:tx>
          <c:spPr>
            <a:solidFill>
              <a:schemeClr val="accent3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Sheet2!$ER$6:$ER$25</c:f>
              <c:numCache>
                <c:formatCode>General</c:formatCode>
                <c:ptCount val="20"/>
                <c:pt idx="0">
                  <c:v>1359</c:v>
                </c:pt>
                <c:pt idx="1">
                  <c:v>502</c:v>
                </c:pt>
                <c:pt idx="2">
                  <c:v>1034</c:v>
                </c:pt>
                <c:pt idx="3">
                  <c:v>136</c:v>
                </c:pt>
                <c:pt idx="4">
                  <c:v>800</c:v>
                </c:pt>
                <c:pt idx="5">
                  <c:v>678</c:v>
                </c:pt>
                <c:pt idx="6">
                  <c:v>623</c:v>
                </c:pt>
                <c:pt idx="7">
                  <c:v>94</c:v>
                </c:pt>
                <c:pt idx="8">
                  <c:v>8</c:v>
                </c:pt>
                <c:pt idx="9">
                  <c:v>5</c:v>
                </c:pt>
                <c:pt idx="10">
                  <c:v>678</c:v>
                </c:pt>
                <c:pt idx="11">
                  <c:v>647</c:v>
                </c:pt>
                <c:pt idx="12">
                  <c:v>112</c:v>
                </c:pt>
                <c:pt idx="13">
                  <c:v>158</c:v>
                </c:pt>
                <c:pt idx="14">
                  <c:v>540</c:v>
                </c:pt>
                <c:pt idx="15">
                  <c:v>104</c:v>
                </c:pt>
                <c:pt idx="16">
                  <c:v>367</c:v>
                </c:pt>
                <c:pt idx="17">
                  <c:v>63</c:v>
                </c:pt>
                <c:pt idx="18">
                  <c:v>13</c:v>
                </c:pt>
                <c:pt idx="19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6D-4296-A41B-8B15A3EE2BC6}"/>
            </c:ext>
          </c:extLst>
        </c:ser>
        <c:ser>
          <c:idx val="146"/>
          <c:order val="146"/>
          <c:tx>
            <c:strRef>
              <c:f>Sheet2!$ES$4</c:f>
              <c:strCache>
                <c:ptCount val="1"/>
                <c:pt idx="0">
                  <c:v>10-Sep</c:v>
                </c:pt>
              </c:strCache>
            </c:strRef>
          </c:tx>
          <c:spPr>
            <a:solidFill>
              <a:schemeClr val="accent3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Sheet2!$ES$6:$ES$25</c:f>
              <c:numCache>
                <c:formatCode>General</c:formatCode>
                <c:ptCount val="20"/>
                <c:pt idx="0">
                  <c:v>1357</c:v>
                </c:pt>
                <c:pt idx="1">
                  <c:v>493</c:v>
                </c:pt>
                <c:pt idx="2">
                  <c:v>1029</c:v>
                </c:pt>
                <c:pt idx="3">
                  <c:v>139</c:v>
                </c:pt>
                <c:pt idx="4">
                  <c:v>799</c:v>
                </c:pt>
                <c:pt idx="5">
                  <c:v>680</c:v>
                </c:pt>
                <c:pt idx="6">
                  <c:v>622</c:v>
                </c:pt>
                <c:pt idx="7">
                  <c:v>96</c:v>
                </c:pt>
                <c:pt idx="8">
                  <c:v>8</c:v>
                </c:pt>
                <c:pt idx="9">
                  <c:v>5</c:v>
                </c:pt>
                <c:pt idx="10">
                  <c:v>677</c:v>
                </c:pt>
                <c:pt idx="11">
                  <c:v>647</c:v>
                </c:pt>
                <c:pt idx="12">
                  <c:v>119</c:v>
                </c:pt>
                <c:pt idx="13">
                  <c:v>156</c:v>
                </c:pt>
                <c:pt idx="14">
                  <c:v>540</c:v>
                </c:pt>
                <c:pt idx="15">
                  <c:v>106</c:v>
                </c:pt>
                <c:pt idx="16">
                  <c:v>367</c:v>
                </c:pt>
                <c:pt idx="17">
                  <c:v>76</c:v>
                </c:pt>
                <c:pt idx="18">
                  <c:v>14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6D-4296-A41B-8B15A3EE2BC6}"/>
            </c:ext>
          </c:extLst>
        </c:ser>
        <c:ser>
          <c:idx val="147"/>
          <c:order val="147"/>
          <c:tx>
            <c:strRef>
              <c:f>Sheet2!$ET$4</c:f>
              <c:strCache>
                <c:ptCount val="1"/>
                <c:pt idx="0">
                  <c:v>11-Sep</c:v>
                </c:pt>
              </c:strCache>
            </c:strRef>
          </c:tx>
          <c:spPr>
            <a:solidFill>
              <a:schemeClr val="accent3">
                <a:shade val="6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Sheet2!$ET$6:$ET$25</c:f>
              <c:numCache>
                <c:formatCode>General</c:formatCode>
                <c:ptCount val="20"/>
                <c:pt idx="0">
                  <c:v>1356</c:v>
                </c:pt>
                <c:pt idx="1">
                  <c:v>491</c:v>
                </c:pt>
                <c:pt idx="2">
                  <c:v>1029</c:v>
                </c:pt>
                <c:pt idx="3">
                  <c:v>140</c:v>
                </c:pt>
                <c:pt idx="4">
                  <c:v>799</c:v>
                </c:pt>
                <c:pt idx="5">
                  <c:v>681</c:v>
                </c:pt>
                <c:pt idx="6">
                  <c:v>622</c:v>
                </c:pt>
                <c:pt idx="7">
                  <c:v>96</c:v>
                </c:pt>
                <c:pt idx="8">
                  <c:v>8</c:v>
                </c:pt>
                <c:pt idx="9">
                  <c:v>6</c:v>
                </c:pt>
                <c:pt idx="10">
                  <c:v>676</c:v>
                </c:pt>
                <c:pt idx="11">
                  <c:v>647</c:v>
                </c:pt>
                <c:pt idx="12">
                  <c:v>159</c:v>
                </c:pt>
                <c:pt idx="13">
                  <c:v>156</c:v>
                </c:pt>
                <c:pt idx="14">
                  <c:v>540</c:v>
                </c:pt>
                <c:pt idx="15">
                  <c:v>107</c:v>
                </c:pt>
                <c:pt idx="16">
                  <c:v>368</c:v>
                </c:pt>
                <c:pt idx="17">
                  <c:v>105</c:v>
                </c:pt>
                <c:pt idx="18">
                  <c:v>15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6D-4296-A41B-8B15A3EE2BC6}"/>
            </c:ext>
          </c:extLst>
        </c:ser>
        <c:ser>
          <c:idx val="148"/>
          <c:order val="148"/>
          <c:tx>
            <c:strRef>
              <c:f>Sheet2!$EU$4</c:f>
              <c:strCache>
                <c:ptCount val="1"/>
                <c:pt idx="0">
                  <c:v>12-Sep</c:v>
                </c:pt>
              </c:strCache>
            </c:strRef>
          </c:tx>
          <c:spPr>
            <a:solidFill>
              <a:schemeClr val="accent3">
                <a:shade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Sheet2!$EU$6:$EU$25</c:f>
              <c:numCache>
                <c:formatCode>General</c:formatCode>
                <c:ptCount val="20"/>
                <c:pt idx="0">
                  <c:v>1356</c:v>
                </c:pt>
                <c:pt idx="1">
                  <c:v>491</c:v>
                </c:pt>
                <c:pt idx="2">
                  <c:v>1029</c:v>
                </c:pt>
                <c:pt idx="3">
                  <c:v>176</c:v>
                </c:pt>
                <c:pt idx="4">
                  <c:v>798</c:v>
                </c:pt>
                <c:pt idx="5">
                  <c:v>681</c:v>
                </c:pt>
                <c:pt idx="6">
                  <c:v>620</c:v>
                </c:pt>
                <c:pt idx="7">
                  <c:v>96</c:v>
                </c:pt>
                <c:pt idx="8">
                  <c:v>8</c:v>
                </c:pt>
                <c:pt idx="9">
                  <c:v>6</c:v>
                </c:pt>
                <c:pt idx="10">
                  <c:v>674</c:v>
                </c:pt>
                <c:pt idx="11">
                  <c:v>647</c:v>
                </c:pt>
                <c:pt idx="12">
                  <c:v>197</c:v>
                </c:pt>
                <c:pt idx="13">
                  <c:v>156</c:v>
                </c:pt>
                <c:pt idx="14">
                  <c:v>543</c:v>
                </c:pt>
                <c:pt idx="15">
                  <c:v>107</c:v>
                </c:pt>
                <c:pt idx="16">
                  <c:v>368</c:v>
                </c:pt>
                <c:pt idx="17">
                  <c:v>111</c:v>
                </c:pt>
                <c:pt idx="18">
                  <c:v>15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0-459F-AC57-E230F60E047E}"/>
            </c:ext>
          </c:extLst>
        </c:ser>
        <c:ser>
          <c:idx val="149"/>
          <c:order val="149"/>
          <c:tx>
            <c:strRef>
              <c:f>Sheet2!$EV$4</c:f>
              <c:strCache>
                <c:ptCount val="1"/>
                <c:pt idx="0">
                  <c:v>13-Sep</c:v>
                </c:pt>
              </c:strCache>
            </c:strRef>
          </c:tx>
          <c:spPr>
            <a:solidFill>
              <a:schemeClr val="accent3">
                <a:shade val="6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Sheet2!$EV$6:$EV$25</c:f>
              <c:numCache>
                <c:formatCode>General</c:formatCode>
                <c:ptCount val="20"/>
                <c:pt idx="0">
                  <c:v>1356</c:v>
                </c:pt>
                <c:pt idx="1">
                  <c:v>491</c:v>
                </c:pt>
                <c:pt idx="2">
                  <c:v>1029</c:v>
                </c:pt>
                <c:pt idx="3">
                  <c:v>178</c:v>
                </c:pt>
                <c:pt idx="4">
                  <c:v>798</c:v>
                </c:pt>
                <c:pt idx="5">
                  <c:v>681</c:v>
                </c:pt>
                <c:pt idx="6">
                  <c:v>620</c:v>
                </c:pt>
                <c:pt idx="7">
                  <c:v>98</c:v>
                </c:pt>
                <c:pt idx="8">
                  <c:v>8</c:v>
                </c:pt>
                <c:pt idx="9">
                  <c:v>6</c:v>
                </c:pt>
                <c:pt idx="10">
                  <c:v>673</c:v>
                </c:pt>
                <c:pt idx="11">
                  <c:v>647</c:v>
                </c:pt>
                <c:pt idx="12">
                  <c:v>223</c:v>
                </c:pt>
                <c:pt idx="13">
                  <c:v>158</c:v>
                </c:pt>
                <c:pt idx="14">
                  <c:v>543</c:v>
                </c:pt>
                <c:pt idx="15">
                  <c:v>107</c:v>
                </c:pt>
                <c:pt idx="16">
                  <c:v>368</c:v>
                </c:pt>
                <c:pt idx="17">
                  <c:v>115</c:v>
                </c:pt>
                <c:pt idx="18">
                  <c:v>15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B0-459F-AC57-E230F60E047E}"/>
            </c:ext>
          </c:extLst>
        </c:ser>
        <c:ser>
          <c:idx val="150"/>
          <c:order val="150"/>
          <c:tx>
            <c:strRef>
              <c:f>Sheet2!$EW$4</c:f>
              <c:strCache>
                <c:ptCount val="1"/>
                <c:pt idx="0">
                  <c:v>14-Sep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Sheet2!$EW$6:$EW$25</c:f>
              <c:numCache>
                <c:formatCode>General</c:formatCode>
                <c:ptCount val="20"/>
                <c:pt idx="0">
                  <c:v>1357</c:v>
                </c:pt>
                <c:pt idx="1">
                  <c:v>491</c:v>
                </c:pt>
                <c:pt idx="2">
                  <c:v>1029</c:v>
                </c:pt>
                <c:pt idx="3">
                  <c:v>178</c:v>
                </c:pt>
                <c:pt idx="4">
                  <c:v>798</c:v>
                </c:pt>
                <c:pt idx="5">
                  <c:v>681</c:v>
                </c:pt>
                <c:pt idx="6">
                  <c:v>620</c:v>
                </c:pt>
                <c:pt idx="7">
                  <c:v>98</c:v>
                </c:pt>
                <c:pt idx="8">
                  <c:v>8</c:v>
                </c:pt>
                <c:pt idx="9">
                  <c:v>6</c:v>
                </c:pt>
                <c:pt idx="10">
                  <c:v>673</c:v>
                </c:pt>
                <c:pt idx="11">
                  <c:v>647</c:v>
                </c:pt>
                <c:pt idx="12">
                  <c:v>224</c:v>
                </c:pt>
                <c:pt idx="13">
                  <c:v>158</c:v>
                </c:pt>
                <c:pt idx="14">
                  <c:v>543</c:v>
                </c:pt>
                <c:pt idx="15">
                  <c:v>107</c:v>
                </c:pt>
                <c:pt idx="16">
                  <c:v>376</c:v>
                </c:pt>
                <c:pt idx="17">
                  <c:v>123</c:v>
                </c:pt>
                <c:pt idx="18">
                  <c:v>15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9-4A4E-A14D-B2881B4C9573}"/>
            </c:ext>
          </c:extLst>
        </c:ser>
        <c:ser>
          <c:idx val="151"/>
          <c:order val="151"/>
          <c:tx>
            <c:strRef>
              <c:f>Sheet2!$EX$4</c:f>
              <c:strCache>
                <c:ptCount val="1"/>
                <c:pt idx="0">
                  <c:v>15-Sep</c:v>
                </c:pt>
              </c:strCache>
            </c:strRef>
          </c:tx>
          <c:spPr>
            <a:solidFill>
              <a:schemeClr val="accent3">
                <a:shade val="6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Sheet2!$EX$6:$EX$25</c:f>
              <c:numCache>
                <c:formatCode>General</c:formatCode>
                <c:ptCount val="20"/>
                <c:pt idx="0">
                  <c:v>1357</c:v>
                </c:pt>
                <c:pt idx="1">
                  <c:v>491</c:v>
                </c:pt>
                <c:pt idx="2">
                  <c:v>1028</c:v>
                </c:pt>
                <c:pt idx="3">
                  <c:v>178</c:v>
                </c:pt>
                <c:pt idx="4">
                  <c:v>795</c:v>
                </c:pt>
                <c:pt idx="5">
                  <c:v>681</c:v>
                </c:pt>
                <c:pt idx="6">
                  <c:v>652</c:v>
                </c:pt>
                <c:pt idx="7">
                  <c:v>99</c:v>
                </c:pt>
                <c:pt idx="8">
                  <c:v>8</c:v>
                </c:pt>
                <c:pt idx="9">
                  <c:v>6</c:v>
                </c:pt>
                <c:pt idx="10">
                  <c:v>673</c:v>
                </c:pt>
                <c:pt idx="11">
                  <c:v>646</c:v>
                </c:pt>
                <c:pt idx="12">
                  <c:v>226</c:v>
                </c:pt>
                <c:pt idx="13">
                  <c:v>158</c:v>
                </c:pt>
                <c:pt idx="14">
                  <c:v>543</c:v>
                </c:pt>
                <c:pt idx="15">
                  <c:v>110</c:v>
                </c:pt>
                <c:pt idx="16">
                  <c:v>377</c:v>
                </c:pt>
                <c:pt idx="17">
                  <c:v>127</c:v>
                </c:pt>
                <c:pt idx="18">
                  <c:v>15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5-4A96-864F-DBFB9FE9FFA2}"/>
            </c:ext>
          </c:extLst>
        </c:ser>
        <c:ser>
          <c:idx val="152"/>
          <c:order val="152"/>
          <c:tx>
            <c:strRef>
              <c:f>Sheet2!$EY$4</c:f>
              <c:strCache>
                <c:ptCount val="1"/>
                <c:pt idx="0">
                  <c:v>16-Sep</c:v>
                </c:pt>
              </c:strCache>
            </c:strRef>
          </c:tx>
          <c:spPr>
            <a:solidFill>
              <a:schemeClr val="accent3">
                <a:shade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Sheet2!$EY$6:$EY$25</c:f>
              <c:numCache>
                <c:formatCode>General</c:formatCode>
                <c:ptCount val="20"/>
                <c:pt idx="0">
                  <c:v>1356</c:v>
                </c:pt>
                <c:pt idx="1">
                  <c:v>490</c:v>
                </c:pt>
                <c:pt idx="2">
                  <c:v>1024</c:v>
                </c:pt>
                <c:pt idx="3">
                  <c:v>178</c:v>
                </c:pt>
                <c:pt idx="4">
                  <c:v>792</c:v>
                </c:pt>
                <c:pt idx="5">
                  <c:v>680</c:v>
                </c:pt>
                <c:pt idx="6">
                  <c:v>655</c:v>
                </c:pt>
                <c:pt idx="7">
                  <c:v>99</c:v>
                </c:pt>
                <c:pt idx="8">
                  <c:v>8</c:v>
                </c:pt>
                <c:pt idx="9">
                  <c:v>6</c:v>
                </c:pt>
                <c:pt idx="10">
                  <c:v>673</c:v>
                </c:pt>
                <c:pt idx="11">
                  <c:v>646</c:v>
                </c:pt>
                <c:pt idx="12">
                  <c:v>236</c:v>
                </c:pt>
                <c:pt idx="13">
                  <c:v>158</c:v>
                </c:pt>
                <c:pt idx="14">
                  <c:v>542</c:v>
                </c:pt>
                <c:pt idx="15">
                  <c:v>111</c:v>
                </c:pt>
                <c:pt idx="16">
                  <c:v>377</c:v>
                </c:pt>
                <c:pt idx="17">
                  <c:v>130</c:v>
                </c:pt>
                <c:pt idx="18">
                  <c:v>15</c:v>
                </c:pt>
                <c:pt idx="19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82-4779-8ADA-15DC920E3DC4}"/>
            </c:ext>
          </c:extLst>
        </c:ser>
        <c:ser>
          <c:idx val="153"/>
          <c:order val="153"/>
          <c:tx>
            <c:strRef>
              <c:f>Sheet2!$EZ$4</c:f>
              <c:strCache>
                <c:ptCount val="1"/>
                <c:pt idx="0">
                  <c:v>17-Sep</c:v>
                </c:pt>
              </c:strCache>
            </c:strRef>
          </c:tx>
          <c:spPr>
            <a:solidFill>
              <a:schemeClr val="accent3">
                <a:shade val="6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Sheet2!$EZ$6:$EZ$25</c:f>
              <c:numCache>
                <c:formatCode>General</c:formatCode>
                <c:ptCount val="20"/>
                <c:pt idx="0">
                  <c:v>1354</c:v>
                </c:pt>
                <c:pt idx="1">
                  <c:v>493</c:v>
                </c:pt>
                <c:pt idx="2">
                  <c:v>1020</c:v>
                </c:pt>
                <c:pt idx="3">
                  <c:v>219</c:v>
                </c:pt>
                <c:pt idx="4">
                  <c:v>791</c:v>
                </c:pt>
                <c:pt idx="5">
                  <c:v>680</c:v>
                </c:pt>
                <c:pt idx="6">
                  <c:v>655</c:v>
                </c:pt>
                <c:pt idx="7">
                  <c:v>99</c:v>
                </c:pt>
                <c:pt idx="8">
                  <c:v>8</c:v>
                </c:pt>
                <c:pt idx="9">
                  <c:v>7</c:v>
                </c:pt>
                <c:pt idx="10">
                  <c:v>672</c:v>
                </c:pt>
                <c:pt idx="11">
                  <c:v>644</c:v>
                </c:pt>
                <c:pt idx="12">
                  <c:v>272</c:v>
                </c:pt>
                <c:pt idx="13">
                  <c:v>158</c:v>
                </c:pt>
                <c:pt idx="14">
                  <c:v>542</c:v>
                </c:pt>
                <c:pt idx="15">
                  <c:v>113</c:v>
                </c:pt>
                <c:pt idx="16">
                  <c:v>376</c:v>
                </c:pt>
                <c:pt idx="17">
                  <c:v>143</c:v>
                </c:pt>
                <c:pt idx="18">
                  <c:v>16</c:v>
                </c:pt>
                <c:pt idx="19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E82-4779-8ADA-15DC920E3DC4}"/>
            </c:ext>
          </c:extLst>
        </c:ser>
        <c:ser>
          <c:idx val="154"/>
          <c:order val="154"/>
          <c:tx>
            <c:strRef>
              <c:f>Sheet2!$FA$4</c:f>
              <c:strCache>
                <c:ptCount val="1"/>
                <c:pt idx="0">
                  <c:v>18-Sep</c:v>
                </c:pt>
              </c:strCache>
            </c:strRef>
          </c:tx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Sheet2!$FA$6:$FA$25</c:f>
              <c:numCache>
                <c:formatCode>General</c:formatCode>
                <c:ptCount val="20"/>
                <c:pt idx="0">
                  <c:v>1354</c:v>
                </c:pt>
                <c:pt idx="1">
                  <c:v>493</c:v>
                </c:pt>
                <c:pt idx="2">
                  <c:v>1017</c:v>
                </c:pt>
                <c:pt idx="3">
                  <c:v>254</c:v>
                </c:pt>
                <c:pt idx="4">
                  <c:v>787</c:v>
                </c:pt>
                <c:pt idx="5">
                  <c:v>690</c:v>
                </c:pt>
                <c:pt idx="6">
                  <c:v>654</c:v>
                </c:pt>
                <c:pt idx="7">
                  <c:v>99</c:v>
                </c:pt>
                <c:pt idx="8">
                  <c:v>8</c:v>
                </c:pt>
                <c:pt idx="9">
                  <c:v>8</c:v>
                </c:pt>
                <c:pt idx="10">
                  <c:v>672</c:v>
                </c:pt>
                <c:pt idx="11">
                  <c:v>644</c:v>
                </c:pt>
                <c:pt idx="12">
                  <c:v>288</c:v>
                </c:pt>
                <c:pt idx="13">
                  <c:v>157</c:v>
                </c:pt>
                <c:pt idx="14">
                  <c:v>542</c:v>
                </c:pt>
                <c:pt idx="15">
                  <c:v>113</c:v>
                </c:pt>
                <c:pt idx="16">
                  <c:v>376</c:v>
                </c:pt>
                <c:pt idx="17">
                  <c:v>156</c:v>
                </c:pt>
                <c:pt idx="18">
                  <c:v>20</c:v>
                </c:pt>
                <c:pt idx="19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82-4779-8ADA-15DC920E3DC4}"/>
            </c:ext>
          </c:extLst>
        </c:ser>
        <c:ser>
          <c:idx val="155"/>
          <c:order val="155"/>
          <c:tx>
            <c:strRef>
              <c:f>Sheet2!$FB$4</c:f>
              <c:strCache>
                <c:ptCount val="1"/>
                <c:pt idx="0">
                  <c:v>21-Sep</c:v>
                </c:pt>
              </c:strCache>
            </c:strRef>
          </c:tx>
          <c:spPr>
            <a:solidFill>
              <a:schemeClr val="accent3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Sheet2!$FB$6:$FB$25</c:f>
              <c:numCache>
                <c:formatCode>General</c:formatCode>
                <c:ptCount val="20"/>
                <c:pt idx="0">
                  <c:v>1356</c:v>
                </c:pt>
                <c:pt idx="1">
                  <c:v>493</c:v>
                </c:pt>
                <c:pt idx="2">
                  <c:v>1018</c:v>
                </c:pt>
                <c:pt idx="3">
                  <c:v>394</c:v>
                </c:pt>
                <c:pt idx="4">
                  <c:v>787</c:v>
                </c:pt>
                <c:pt idx="5">
                  <c:v>679</c:v>
                </c:pt>
                <c:pt idx="6">
                  <c:v>653</c:v>
                </c:pt>
                <c:pt idx="7">
                  <c:v>100</c:v>
                </c:pt>
                <c:pt idx="8">
                  <c:v>8</c:v>
                </c:pt>
                <c:pt idx="9">
                  <c:v>8</c:v>
                </c:pt>
                <c:pt idx="10">
                  <c:v>670</c:v>
                </c:pt>
                <c:pt idx="11">
                  <c:v>642</c:v>
                </c:pt>
                <c:pt idx="12">
                  <c:v>431</c:v>
                </c:pt>
                <c:pt idx="13">
                  <c:v>157</c:v>
                </c:pt>
                <c:pt idx="14">
                  <c:v>540</c:v>
                </c:pt>
                <c:pt idx="15">
                  <c:v>113</c:v>
                </c:pt>
                <c:pt idx="16">
                  <c:v>376</c:v>
                </c:pt>
                <c:pt idx="17">
                  <c:v>185</c:v>
                </c:pt>
                <c:pt idx="18">
                  <c:v>24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82-4779-8ADA-15DC920E3DC4}"/>
            </c:ext>
          </c:extLst>
        </c:ser>
        <c:ser>
          <c:idx val="156"/>
          <c:order val="156"/>
          <c:tx>
            <c:strRef>
              <c:f>Sheet2!$FC$4</c:f>
              <c:strCache>
                <c:ptCount val="1"/>
                <c:pt idx="0">
                  <c:v>22-Sep</c:v>
                </c:pt>
              </c:strCache>
            </c:strRef>
          </c:tx>
          <c:spPr>
            <a:solidFill>
              <a:schemeClr val="accent3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Sheet2!$FC$6:$FC$25</c:f>
              <c:numCache>
                <c:formatCode>General</c:formatCode>
                <c:ptCount val="20"/>
                <c:pt idx="0">
                  <c:v>1354</c:v>
                </c:pt>
                <c:pt idx="1">
                  <c:v>492</c:v>
                </c:pt>
                <c:pt idx="2">
                  <c:v>1019</c:v>
                </c:pt>
                <c:pt idx="3">
                  <c:v>428</c:v>
                </c:pt>
                <c:pt idx="4">
                  <c:v>782</c:v>
                </c:pt>
                <c:pt idx="5">
                  <c:v>678</c:v>
                </c:pt>
                <c:pt idx="6">
                  <c:v>654</c:v>
                </c:pt>
                <c:pt idx="7">
                  <c:v>100</c:v>
                </c:pt>
                <c:pt idx="8">
                  <c:v>14</c:v>
                </c:pt>
                <c:pt idx="9">
                  <c:v>8</c:v>
                </c:pt>
                <c:pt idx="10">
                  <c:v>670</c:v>
                </c:pt>
                <c:pt idx="11">
                  <c:v>643</c:v>
                </c:pt>
                <c:pt idx="12">
                  <c:v>432</c:v>
                </c:pt>
                <c:pt idx="13">
                  <c:v>158</c:v>
                </c:pt>
                <c:pt idx="14">
                  <c:v>540</c:v>
                </c:pt>
                <c:pt idx="15">
                  <c:v>113</c:v>
                </c:pt>
                <c:pt idx="16">
                  <c:v>375</c:v>
                </c:pt>
                <c:pt idx="17">
                  <c:v>189</c:v>
                </c:pt>
                <c:pt idx="18">
                  <c:v>24</c:v>
                </c:pt>
                <c:pt idx="1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82-4779-8ADA-15DC920E3DC4}"/>
            </c:ext>
          </c:extLst>
        </c:ser>
        <c:ser>
          <c:idx val="157"/>
          <c:order val="157"/>
          <c:tx>
            <c:strRef>
              <c:f>Sheet2!$FD$4</c:f>
              <c:strCache>
                <c:ptCount val="1"/>
                <c:pt idx="0">
                  <c:v>23-Sep</c:v>
                </c:pt>
              </c:strCache>
            </c:strRef>
          </c:tx>
          <c:spPr>
            <a:solidFill>
              <a:schemeClr val="accent3">
                <a:shade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Sheet2!$FD$6:$FD$25</c:f>
              <c:numCache>
                <c:formatCode>General</c:formatCode>
                <c:ptCount val="20"/>
                <c:pt idx="0">
                  <c:v>1350</c:v>
                </c:pt>
                <c:pt idx="1">
                  <c:v>492</c:v>
                </c:pt>
                <c:pt idx="2">
                  <c:v>1015</c:v>
                </c:pt>
                <c:pt idx="3">
                  <c:v>429</c:v>
                </c:pt>
                <c:pt idx="4">
                  <c:v>778</c:v>
                </c:pt>
                <c:pt idx="5">
                  <c:v>670</c:v>
                </c:pt>
                <c:pt idx="6">
                  <c:v>654</c:v>
                </c:pt>
                <c:pt idx="7">
                  <c:v>100</c:v>
                </c:pt>
                <c:pt idx="8">
                  <c:v>14</c:v>
                </c:pt>
                <c:pt idx="9">
                  <c:v>56</c:v>
                </c:pt>
                <c:pt idx="10">
                  <c:v>679</c:v>
                </c:pt>
                <c:pt idx="11">
                  <c:v>642</c:v>
                </c:pt>
                <c:pt idx="12">
                  <c:v>439</c:v>
                </c:pt>
                <c:pt idx="13">
                  <c:v>158</c:v>
                </c:pt>
                <c:pt idx="14">
                  <c:v>539</c:v>
                </c:pt>
                <c:pt idx="15">
                  <c:v>113</c:v>
                </c:pt>
                <c:pt idx="16">
                  <c:v>374</c:v>
                </c:pt>
                <c:pt idx="17">
                  <c:v>219</c:v>
                </c:pt>
                <c:pt idx="18">
                  <c:v>25</c:v>
                </c:pt>
                <c:pt idx="19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82-4779-8ADA-15DC920E3DC4}"/>
            </c:ext>
          </c:extLst>
        </c:ser>
        <c:ser>
          <c:idx val="158"/>
          <c:order val="158"/>
          <c:tx>
            <c:strRef>
              <c:f>Sheet2!$FE$4</c:f>
              <c:strCache>
                <c:ptCount val="1"/>
                <c:pt idx="0">
                  <c:v>24-Sep</c:v>
                </c:pt>
              </c:strCache>
            </c:strRef>
          </c:tx>
          <c:spPr>
            <a:solidFill>
              <a:schemeClr val="accent3">
                <a:shade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Sheet2!$FE$6:$FE$25</c:f>
              <c:numCache>
                <c:formatCode>General</c:formatCode>
                <c:ptCount val="20"/>
                <c:pt idx="0">
                  <c:v>1350</c:v>
                </c:pt>
                <c:pt idx="1">
                  <c:v>492</c:v>
                </c:pt>
                <c:pt idx="2">
                  <c:v>1015</c:v>
                </c:pt>
                <c:pt idx="3">
                  <c:v>432</c:v>
                </c:pt>
                <c:pt idx="4">
                  <c:v>774</c:v>
                </c:pt>
                <c:pt idx="5">
                  <c:v>669</c:v>
                </c:pt>
                <c:pt idx="6">
                  <c:v>650</c:v>
                </c:pt>
                <c:pt idx="7">
                  <c:v>102</c:v>
                </c:pt>
                <c:pt idx="8">
                  <c:v>14</c:v>
                </c:pt>
                <c:pt idx="9">
                  <c:v>58</c:v>
                </c:pt>
                <c:pt idx="10">
                  <c:v>668</c:v>
                </c:pt>
                <c:pt idx="11">
                  <c:v>641</c:v>
                </c:pt>
                <c:pt idx="12">
                  <c:v>449</c:v>
                </c:pt>
                <c:pt idx="13">
                  <c:v>158</c:v>
                </c:pt>
                <c:pt idx="14">
                  <c:v>538</c:v>
                </c:pt>
                <c:pt idx="15">
                  <c:v>113</c:v>
                </c:pt>
                <c:pt idx="16">
                  <c:v>373</c:v>
                </c:pt>
                <c:pt idx="17">
                  <c:v>304</c:v>
                </c:pt>
                <c:pt idx="18">
                  <c:v>27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F-724C-A1CB-8CFC15A17D5A}"/>
            </c:ext>
          </c:extLst>
        </c:ser>
        <c:ser>
          <c:idx val="159"/>
          <c:order val="159"/>
          <c:tx>
            <c:strRef>
              <c:f>Sheet2!$FF$4</c:f>
              <c:strCache>
                <c:ptCount val="1"/>
                <c:pt idx="0">
                  <c:v>25-Sep</c:v>
                </c:pt>
              </c:strCache>
            </c:strRef>
          </c:tx>
          <c:spPr>
            <a:solidFill>
              <a:schemeClr val="accent3">
                <a:shade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Sheet2!$FF$6:$FF$25</c:f>
              <c:numCache>
                <c:formatCode>General</c:formatCode>
                <c:ptCount val="20"/>
                <c:pt idx="0">
                  <c:v>1349</c:v>
                </c:pt>
                <c:pt idx="1">
                  <c:v>492</c:v>
                </c:pt>
                <c:pt idx="2">
                  <c:v>1013</c:v>
                </c:pt>
                <c:pt idx="3">
                  <c:v>435</c:v>
                </c:pt>
                <c:pt idx="4">
                  <c:v>771</c:v>
                </c:pt>
                <c:pt idx="5">
                  <c:v>669</c:v>
                </c:pt>
                <c:pt idx="6">
                  <c:v>651</c:v>
                </c:pt>
                <c:pt idx="7">
                  <c:v>102</c:v>
                </c:pt>
                <c:pt idx="8">
                  <c:v>14</c:v>
                </c:pt>
                <c:pt idx="9">
                  <c:v>62</c:v>
                </c:pt>
                <c:pt idx="10">
                  <c:v>668</c:v>
                </c:pt>
                <c:pt idx="11">
                  <c:v>639</c:v>
                </c:pt>
                <c:pt idx="12">
                  <c:v>452</c:v>
                </c:pt>
                <c:pt idx="13">
                  <c:v>158</c:v>
                </c:pt>
                <c:pt idx="14">
                  <c:v>537</c:v>
                </c:pt>
                <c:pt idx="15">
                  <c:v>111</c:v>
                </c:pt>
                <c:pt idx="16">
                  <c:v>375</c:v>
                </c:pt>
                <c:pt idx="17">
                  <c:v>319</c:v>
                </c:pt>
                <c:pt idx="18">
                  <c:v>28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F-724C-A1CB-8CFC15A17D5A}"/>
            </c:ext>
          </c:extLst>
        </c:ser>
        <c:ser>
          <c:idx val="160"/>
          <c:order val="160"/>
          <c:tx>
            <c:strRef>
              <c:f>Sheet2!$FG$4</c:f>
              <c:strCache>
                <c:ptCount val="1"/>
                <c:pt idx="0">
                  <c:v>28-Sep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Sheet2!$FG$6:$FG$25</c:f>
              <c:numCache>
                <c:formatCode>General</c:formatCode>
                <c:ptCount val="20"/>
                <c:pt idx="0">
                  <c:v>1348</c:v>
                </c:pt>
                <c:pt idx="1">
                  <c:v>492</c:v>
                </c:pt>
                <c:pt idx="2">
                  <c:v>1013</c:v>
                </c:pt>
                <c:pt idx="3">
                  <c:v>439</c:v>
                </c:pt>
                <c:pt idx="4">
                  <c:v>770</c:v>
                </c:pt>
                <c:pt idx="5">
                  <c:v>668</c:v>
                </c:pt>
                <c:pt idx="6">
                  <c:v>651</c:v>
                </c:pt>
                <c:pt idx="7">
                  <c:v>102</c:v>
                </c:pt>
                <c:pt idx="8">
                  <c:v>14</c:v>
                </c:pt>
                <c:pt idx="9">
                  <c:v>93</c:v>
                </c:pt>
                <c:pt idx="10">
                  <c:v>668</c:v>
                </c:pt>
                <c:pt idx="11">
                  <c:v>638</c:v>
                </c:pt>
                <c:pt idx="12">
                  <c:v>454</c:v>
                </c:pt>
                <c:pt idx="13">
                  <c:v>158</c:v>
                </c:pt>
                <c:pt idx="14">
                  <c:v>535</c:v>
                </c:pt>
                <c:pt idx="15">
                  <c:v>114</c:v>
                </c:pt>
                <c:pt idx="16">
                  <c:v>371</c:v>
                </c:pt>
                <c:pt idx="17">
                  <c:v>370</c:v>
                </c:pt>
                <c:pt idx="18">
                  <c:v>29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9F-724C-A1CB-8CFC15A17D5A}"/>
            </c:ext>
          </c:extLst>
        </c:ser>
        <c:ser>
          <c:idx val="161"/>
          <c:order val="161"/>
          <c:tx>
            <c:strRef>
              <c:f>Sheet2!$FH$4</c:f>
              <c:strCache>
                <c:ptCount val="1"/>
                <c:pt idx="0">
                  <c:v>29-Sep</c:v>
                </c:pt>
              </c:strCache>
            </c:strRef>
          </c:tx>
          <c:spPr>
            <a:solidFill>
              <a:schemeClr val="accent3">
                <a:shade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Sheet2!$FH$6:$FH$25</c:f>
              <c:numCache>
                <c:formatCode>General</c:formatCode>
                <c:ptCount val="20"/>
                <c:pt idx="0">
                  <c:v>1344</c:v>
                </c:pt>
                <c:pt idx="1">
                  <c:v>491</c:v>
                </c:pt>
                <c:pt idx="2">
                  <c:v>1013</c:v>
                </c:pt>
                <c:pt idx="3">
                  <c:v>554</c:v>
                </c:pt>
                <c:pt idx="4">
                  <c:v>768</c:v>
                </c:pt>
                <c:pt idx="5">
                  <c:v>668</c:v>
                </c:pt>
                <c:pt idx="6">
                  <c:v>652</c:v>
                </c:pt>
                <c:pt idx="7">
                  <c:v>103</c:v>
                </c:pt>
                <c:pt idx="8">
                  <c:v>15</c:v>
                </c:pt>
                <c:pt idx="9">
                  <c:v>100</c:v>
                </c:pt>
                <c:pt idx="10">
                  <c:v>668</c:v>
                </c:pt>
                <c:pt idx="11">
                  <c:v>638</c:v>
                </c:pt>
                <c:pt idx="12">
                  <c:v>454</c:v>
                </c:pt>
                <c:pt idx="13">
                  <c:v>160</c:v>
                </c:pt>
                <c:pt idx="14">
                  <c:v>534</c:v>
                </c:pt>
                <c:pt idx="15">
                  <c:v>118</c:v>
                </c:pt>
                <c:pt idx="16">
                  <c:v>373</c:v>
                </c:pt>
                <c:pt idx="17">
                  <c:v>425</c:v>
                </c:pt>
                <c:pt idx="18">
                  <c:v>29</c:v>
                </c:pt>
                <c:pt idx="1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9F-724C-A1CB-8CFC15A17D5A}"/>
            </c:ext>
          </c:extLst>
        </c:ser>
        <c:ser>
          <c:idx val="162"/>
          <c:order val="162"/>
          <c:tx>
            <c:strRef>
              <c:f>Sheet2!$FI$4</c:f>
              <c:strCache>
                <c:ptCount val="1"/>
                <c:pt idx="0">
                  <c:v>30-Sep</c:v>
                </c:pt>
              </c:strCache>
            </c:strRef>
          </c:tx>
          <c:spPr>
            <a:solidFill>
              <a:schemeClr val="accent3">
                <a:shade val="5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Sheet2!$FI$6:$FI$25</c:f>
              <c:numCache>
                <c:formatCode>General</c:formatCode>
                <c:ptCount val="20"/>
                <c:pt idx="0">
                  <c:v>1343</c:v>
                </c:pt>
                <c:pt idx="1">
                  <c:v>491</c:v>
                </c:pt>
                <c:pt idx="2">
                  <c:v>1011</c:v>
                </c:pt>
                <c:pt idx="3">
                  <c:v>557</c:v>
                </c:pt>
                <c:pt idx="4">
                  <c:v>767</c:v>
                </c:pt>
                <c:pt idx="5">
                  <c:v>669</c:v>
                </c:pt>
                <c:pt idx="6">
                  <c:v>650</c:v>
                </c:pt>
                <c:pt idx="7">
                  <c:v>105</c:v>
                </c:pt>
                <c:pt idx="8">
                  <c:v>17</c:v>
                </c:pt>
                <c:pt idx="9">
                  <c:v>101</c:v>
                </c:pt>
                <c:pt idx="10">
                  <c:v>666</c:v>
                </c:pt>
                <c:pt idx="11">
                  <c:v>638</c:v>
                </c:pt>
                <c:pt idx="12">
                  <c:v>455</c:v>
                </c:pt>
                <c:pt idx="13">
                  <c:v>159</c:v>
                </c:pt>
                <c:pt idx="14">
                  <c:v>534</c:v>
                </c:pt>
                <c:pt idx="15">
                  <c:v>122</c:v>
                </c:pt>
                <c:pt idx="16">
                  <c:v>373</c:v>
                </c:pt>
                <c:pt idx="17">
                  <c:v>426</c:v>
                </c:pt>
                <c:pt idx="18">
                  <c:v>31</c:v>
                </c:pt>
                <c:pt idx="19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9F-724C-A1CB-8CFC15A17D5A}"/>
            </c:ext>
          </c:extLst>
        </c:ser>
        <c:ser>
          <c:idx val="163"/>
          <c:order val="163"/>
          <c:tx>
            <c:strRef>
              <c:f>Sheet2!$FJ$4</c:f>
              <c:strCache>
                <c:ptCount val="1"/>
                <c:pt idx="0">
                  <c:v>1-Oct</c:v>
                </c:pt>
              </c:strCache>
            </c:strRef>
          </c:tx>
          <c:spPr>
            <a:solidFill>
              <a:schemeClr val="accent3">
                <a:shade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Sheet2!$FJ$6:$FJ$25</c:f>
              <c:numCache>
                <c:formatCode>General</c:formatCode>
                <c:ptCount val="20"/>
                <c:pt idx="0">
                  <c:v>1340</c:v>
                </c:pt>
                <c:pt idx="1">
                  <c:v>488</c:v>
                </c:pt>
                <c:pt idx="2">
                  <c:v>1010</c:v>
                </c:pt>
                <c:pt idx="3">
                  <c:v>559</c:v>
                </c:pt>
                <c:pt idx="4">
                  <c:v>766</c:v>
                </c:pt>
                <c:pt idx="5">
                  <c:v>667</c:v>
                </c:pt>
                <c:pt idx="6">
                  <c:v>650</c:v>
                </c:pt>
                <c:pt idx="7">
                  <c:v>105</c:v>
                </c:pt>
                <c:pt idx="8">
                  <c:v>17</c:v>
                </c:pt>
                <c:pt idx="9">
                  <c:v>101</c:v>
                </c:pt>
                <c:pt idx="10">
                  <c:v>665</c:v>
                </c:pt>
                <c:pt idx="11">
                  <c:v>633</c:v>
                </c:pt>
                <c:pt idx="12">
                  <c:v>457</c:v>
                </c:pt>
                <c:pt idx="13">
                  <c:v>158</c:v>
                </c:pt>
                <c:pt idx="14">
                  <c:v>534</c:v>
                </c:pt>
                <c:pt idx="15">
                  <c:v>122</c:v>
                </c:pt>
                <c:pt idx="16">
                  <c:v>373</c:v>
                </c:pt>
                <c:pt idx="17">
                  <c:v>439</c:v>
                </c:pt>
                <c:pt idx="18">
                  <c:v>31</c:v>
                </c:pt>
                <c:pt idx="19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9F-724C-A1CB-8CFC15A17D5A}"/>
            </c:ext>
          </c:extLst>
        </c:ser>
        <c:ser>
          <c:idx val="164"/>
          <c:order val="164"/>
          <c:tx>
            <c:strRef>
              <c:f>Sheet2!$FK$4</c:f>
              <c:strCache>
                <c:ptCount val="1"/>
                <c:pt idx="0">
                  <c:v>2-Oct</c:v>
                </c:pt>
              </c:strCache>
            </c:strRef>
          </c:tx>
          <c:spPr>
            <a:solidFill>
              <a:schemeClr val="accent3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Sheet2!$FK$6:$FK$25</c:f>
              <c:numCache>
                <c:formatCode>General</c:formatCode>
                <c:ptCount val="20"/>
                <c:pt idx="0">
                  <c:v>1340</c:v>
                </c:pt>
                <c:pt idx="1">
                  <c:v>484</c:v>
                </c:pt>
                <c:pt idx="2">
                  <c:v>1007</c:v>
                </c:pt>
                <c:pt idx="3">
                  <c:v>559</c:v>
                </c:pt>
                <c:pt idx="4">
                  <c:v>767</c:v>
                </c:pt>
                <c:pt idx="5">
                  <c:v>666</c:v>
                </c:pt>
                <c:pt idx="6">
                  <c:v>648</c:v>
                </c:pt>
                <c:pt idx="7">
                  <c:v>107</c:v>
                </c:pt>
                <c:pt idx="8">
                  <c:v>18</c:v>
                </c:pt>
                <c:pt idx="9">
                  <c:v>101</c:v>
                </c:pt>
                <c:pt idx="10">
                  <c:v>664</c:v>
                </c:pt>
                <c:pt idx="11">
                  <c:v>632</c:v>
                </c:pt>
                <c:pt idx="12">
                  <c:v>459</c:v>
                </c:pt>
                <c:pt idx="13">
                  <c:v>154</c:v>
                </c:pt>
                <c:pt idx="14">
                  <c:v>533</c:v>
                </c:pt>
                <c:pt idx="15">
                  <c:v>123</c:v>
                </c:pt>
                <c:pt idx="16">
                  <c:v>372</c:v>
                </c:pt>
                <c:pt idx="17">
                  <c:v>438</c:v>
                </c:pt>
                <c:pt idx="18">
                  <c:v>34</c:v>
                </c:pt>
                <c:pt idx="19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9F-724C-A1CB-8CFC15A17D5A}"/>
            </c:ext>
          </c:extLst>
        </c:ser>
        <c:ser>
          <c:idx val="165"/>
          <c:order val="165"/>
          <c:tx>
            <c:strRef>
              <c:f>Sheet2!$FL$4</c:f>
              <c:strCache>
                <c:ptCount val="1"/>
                <c:pt idx="0">
                  <c:v>6-Oct</c:v>
                </c:pt>
              </c:strCache>
            </c:strRef>
          </c:tx>
          <c:spPr>
            <a:solidFill>
              <a:schemeClr val="accent3">
                <a:shade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Sheet2!$FL$6:$FL$25</c:f>
              <c:numCache>
                <c:formatCode>General</c:formatCode>
                <c:ptCount val="20"/>
                <c:pt idx="0">
                  <c:v>1337</c:v>
                </c:pt>
                <c:pt idx="1">
                  <c:v>482</c:v>
                </c:pt>
                <c:pt idx="2">
                  <c:v>1004</c:v>
                </c:pt>
                <c:pt idx="3">
                  <c:v>562</c:v>
                </c:pt>
                <c:pt idx="4">
                  <c:v>767</c:v>
                </c:pt>
                <c:pt idx="5">
                  <c:v>666</c:v>
                </c:pt>
                <c:pt idx="6">
                  <c:v>646</c:v>
                </c:pt>
                <c:pt idx="7">
                  <c:v>124</c:v>
                </c:pt>
                <c:pt idx="8">
                  <c:v>18</c:v>
                </c:pt>
                <c:pt idx="9">
                  <c:v>145</c:v>
                </c:pt>
                <c:pt idx="10">
                  <c:v>664</c:v>
                </c:pt>
                <c:pt idx="11">
                  <c:v>630</c:v>
                </c:pt>
                <c:pt idx="12">
                  <c:v>459</c:v>
                </c:pt>
                <c:pt idx="13">
                  <c:v>156</c:v>
                </c:pt>
                <c:pt idx="14">
                  <c:v>534</c:v>
                </c:pt>
                <c:pt idx="15">
                  <c:v>125</c:v>
                </c:pt>
                <c:pt idx="16">
                  <c:v>371</c:v>
                </c:pt>
                <c:pt idx="17">
                  <c:v>455</c:v>
                </c:pt>
                <c:pt idx="18">
                  <c:v>36</c:v>
                </c:pt>
                <c:pt idx="19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2-BA49-8FE4-12E4F0E532E9}"/>
            </c:ext>
          </c:extLst>
        </c:ser>
        <c:ser>
          <c:idx val="166"/>
          <c:order val="166"/>
          <c:tx>
            <c:strRef>
              <c:f>Sheet2!$FM$4</c:f>
              <c:strCache>
                <c:ptCount val="1"/>
                <c:pt idx="0">
                  <c:v>7-Oct</c:v>
                </c:pt>
              </c:strCache>
            </c:strRef>
          </c:tx>
          <c:spPr>
            <a:solidFill>
              <a:schemeClr val="accent3">
                <a:shade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Sheet2!$FM$6:$FM$25</c:f>
              <c:numCache>
                <c:formatCode>General</c:formatCode>
                <c:ptCount val="20"/>
                <c:pt idx="0">
                  <c:v>1335</c:v>
                </c:pt>
                <c:pt idx="1">
                  <c:v>482</c:v>
                </c:pt>
                <c:pt idx="2">
                  <c:v>1002</c:v>
                </c:pt>
                <c:pt idx="3">
                  <c:v>567</c:v>
                </c:pt>
                <c:pt idx="4">
                  <c:v>766</c:v>
                </c:pt>
                <c:pt idx="5">
                  <c:v>665</c:v>
                </c:pt>
                <c:pt idx="6">
                  <c:v>644</c:v>
                </c:pt>
                <c:pt idx="7">
                  <c:v>124</c:v>
                </c:pt>
                <c:pt idx="8">
                  <c:v>19</c:v>
                </c:pt>
                <c:pt idx="9">
                  <c:v>168</c:v>
                </c:pt>
                <c:pt idx="10">
                  <c:v>662</c:v>
                </c:pt>
                <c:pt idx="11">
                  <c:v>629</c:v>
                </c:pt>
                <c:pt idx="12">
                  <c:v>463</c:v>
                </c:pt>
                <c:pt idx="13">
                  <c:v>156</c:v>
                </c:pt>
                <c:pt idx="14">
                  <c:v>534</c:v>
                </c:pt>
                <c:pt idx="15">
                  <c:v>125</c:v>
                </c:pt>
                <c:pt idx="16">
                  <c:v>371</c:v>
                </c:pt>
                <c:pt idx="17">
                  <c:v>454</c:v>
                </c:pt>
                <c:pt idx="18">
                  <c:v>36</c:v>
                </c:pt>
                <c:pt idx="1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2-BA49-8FE4-12E4F0E532E9}"/>
            </c:ext>
          </c:extLst>
        </c:ser>
        <c:ser>
          <c:idx val="167"/>
          <c:order val="167"/>
          <c:tx>
            <c:strRef>
              <c:f>Sheet2!$FN$4</c:f>
              <c:strCache>
                <c:ptCount val="1"/>
                <c:pt idx="0">
                  <c:v>8-Oct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Sheet2!$FN$6:$FN$25</c:f>
              <c:numCache>
                <c:formatCode>General</c:formatCode>
                <c:ptCount val="20"/>
                <c:pt idx="0">
                  <c:v>1336</c:v>
                </c:pt>
                <c:pt idx="1">
                  <c:v>481</c:v>
                </c:pt>
                <c:pt idx="2">
                  <c:v>1000</c:v>
                </c:pt>
                <c:pt idx="3">
                  <c:v>571</c:v>
                </c:pt>
                <c:pt idx="4">
                  <c:v>765</c:v>
                </c:pt>
                <c:pt idx="5">
                  <c:v>662</c:v>
                </c:pt>
                <c:pt idx="6">
                  <c:v>644</c:v>
                </c:pt>
                <c:pt idx="7">
                  <c:v>130</c:v>
                </c:pt>
                <c:pt idx="8">
                  <c:v>19</c:v>
                </c:pt>
                <c:pt idx="9">
                  <c:v>169</c:v>
                </c:pt>
                <c:pt idx="10">
                  <c:v>661</c:v>
                </c:pt>
                <c:pt idx="11">
                  <c:v>626</c:v>
                </c:pt>
                <c:pt idx="12">
                  <c:v>465</c:v>
                </c:pt>
                <c:pt idx="13">
                  <c:v>155</c:v>
                </c:pt>
                <c:pt idx="14">
                  <c:v>534</c:v>
                </c:pt>
                <c:pt idx="15">
                  <c:v>125</c:v>
                </c:pt>
                <c:pt idx="16">
                  <c:v>372</c:v>
                </c:pt>
                <c:pt idx="17">
                  <c:v>456</c:v>
                </c:pt>
                <c:pt idx="18">
                  <c:v>37</c:v>
                </c:pt>
                <c:pt idx="1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2-BA49-8FE4-12E4F0E532E9}"/>
            </c:ext>
          </c:extLst>
        </c:ser>
        <c:ser>
          <c:idx val="168"/>
          <c:order val="168"/>
          <c:tx>
            <c:strRef>
              <c:f>Sheet2!$FO$4</c:f>
              <c:strCache>
                <c:ptCount val="1"/>
                <c:pt idx="0">
                  <c:v>13-Oct</c:v>
                </c:pt>
              </c:strCache>
            </c:strRef>
          </c:tx>
          <c:spPr>
            <a:solidFill>
              <a:schemeClr val="accent3">
                <a:shade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Sheet2!$FO$6:$FO$25</c:f>
              <c:numCache>
                <c:formatCode>General</c:formatCode>
                <c:ptCount val="20"/>
                <c:pt idx="0">
                  <c:v>1335</c:v>
                </c:pt>
                <c:pt idx="1">
                  <c:v>482</c:v>
                </c:pt>
                <c:pt idx="2">
                  <c:v>996</c:v>
                </c:pt>
                <c:pt idx="3">
                  <c:v>606</c:v>
                </c:pt>
                <c:pt idx="4">
                  <c:v>760</c:v>
                </c:pt>
                <c:pt idx="5">
                  <c:v>660</c:v>
                </c:pt>
                <c:pt idx="6">
                  <c:v>633</c:v>
                </c:pt>
                <c:pt idx="7">
                  <c:v>140</c:v>
                </c:pt>
                <c:pt idx="8">
                  <c:v>20</c:v>
                </c:pt>
                <c:pt idx="9">
                  <c:v>335</c:v>
                </c:pt>
                <c:pt idx="10">
                  <c:v>660</c:v>
                </c:pt>
                <c:pt idx="11">
                  <c:v>626</c:v>
                </c:pt>
                <c:pt idx="12">
                  <c:v>479</c:v>
                </c:pt>
                <c:pt idx="13">
                  <c:v>156</c:v>
                </c:pt>
                <c:pt idx="14">
                  <c:v>530</c:v>
                </c:pt>
                <c:pt idx="15">
                  <c:v>126</c:v>
                </c:pt>
                <c:pt idx="16">
                  <c:v>371</c:v>
                </c:pt>
                <c:pt idx="17">
                  <c:v>467</c:v>
                </c:pt>
                <c:pt idx="18">
                  <c:v>38</c:v>
                </c:pt>
                <c:pt idx="19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2-44D0-9145-48841E399D0D}"/>
            </c:ext>
          </c:extLst>
        </c:ser>
        <c:ser>
          <c:idx val="169"/>
          <c:order val="169"/>
          <c:tx>
            <c:strRef>
              <c:f>Sheet2!$FP$4</c:f>
              <c:strCache>
                <c:ptCount val="1"/>
                <c:pt idx="0">
                  <c:v>14-Oct</c:v>
                </c:pt>
              </c:strCache>
            </c:strRef>
          </c:tx>
          <c:spPr>
            <a:solidFill>
              <a:schemeClr val="accent3">
                <a:shade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Sheet2!$FP$6:$FP$25</c:f>
              <c:numCache>
                <c:formatCode>General</c:formatCode>
                <c:ptCount val="20"/>
                <c:pt idx="0">
                  <c:v>1335</c:v>
                </c:pt>
                <c:pt idx="1">
                  <c:v>481</c:v>
                </c:pt>
                <c:pt idx="2">
                  <c:v>991</c:v>
                </c:pt>
                <c:pt idx="3">
                  <c:v>610</c:v>
                </c:pt>
                <c:pt idx="4">
                  <c:v>757</c:v>
                </c:pt>
                <c:pt idx="5">
                  <c:v>660</c:v>
                </c:pt>
                <c:pt idx="6">
                  <c:v>642</c:v>
                </c:pt>
                <c:pt idx="7">
                  <c:v>140</c:v>
                </c:pt>
                <c:pt idx="8">
                  <c:v>20</c:v>
                </c:pt>
                <c:pt idx="9">
                  <c:v>388</c:v>
                </c:pt>
                <c:pt idx="10">
                  <c:v>659</c:v>
                </c:pt>
                <c:pt idx="11">
                  <c:v>625</c:v>
                </c:pt>
                <c:pt idx="12">
                  <c:v>493</c:v>
                </c:pt>
                <c:pt idx="13">
                  <c:v>159</c:v>
                </c:pt>
                <c:pt idx="14">
                  <c:v>529</c:v>
                </c:pt>
                <c:pt idx="15">
                  <c:v>127</c:v>
                </c:pt>
                <c:pt idx="16">
                  <c:v>370</c:v>
                </c:pt>
                <c:pt idx="17">
                  <c:v>465</c:v>
                </c:pt>
                <c:pt idx="18">
                  <c:v>39</c:v>
                </c:pt>
                <c:pt idx="19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2-44D0-9145-48841E399D0D}"/>
            </c:ext>
          </c:extLst>
        </c:ser>
        <c:ser>
          <c:idx val="170"/>
          <c:order val="170"/>
          <c:tx>
            <c:strRef>
              <c:f>Sheet2!$FQ$4</c:f>
              <c:strCache>
                <c:ptCount val="1"/>
                <c:pt idx="0">
                  <c:v>15-Oct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Sheet2!$FQ$6:$FQ$25</c:f>
              <c:numCache>
                <c:formatCode>General</c:formatCode>
                <c:ptCount val="20"/>
                <c:pt idx="0">
                  <c:v>1334</c:v>
                </c:pt>
                <c:pt idx="1">
                  <c:v>481</c:v>
                </c:pt>
                <c:pt idx="2">
                  <c:v>989</c:v>
                </c:pt>
                <c:pt idx="3">
                  <c:v>610</c:v>
                </c:pt>
                <c:pt idx="4">
                  <c:v>755</c:v>
                </c:pt>
                <c:pt idx="5">
                  <c:v>658</c:v>
                </c:pt>
                <c:pt idx="6">
                  <c:v>641</c:v>
                </c:pt>
                <c:pt idx="7">
                  <c:v>140</c:v>
                </c:pt>
                <c:pt idx="8">
                  <c:v>21</c:v>
                </c:pt>
                <c:pt idx="9">
                  <c:v>461</c:v>
                </c:pt>
                <c:pt idx="10">
                  <c:v>657</c:v>
                </c:pt>
                <c:pt idx="11">
                  <c:v>625</c:v>
                </c:pt>
                <c:pt idx="12">
                  <c:v>523</c:v>
                </c:pt>
                <c:pt idx="13">
                  <c:v>159</c:v>
                </c:pt>
                <c:pt idx="14">
                  <c:v>529</c:v>
                </c:pt>
                <c:pt idx="15">
                  <c:v>135</c:v>
                </c:pt>
                <c:pt idx="16">
                  <c:v>370</c:v>
                </c:pt>
                <c:pt idx="17">
                  <c:v>467</c:v>
                </c:pt>
                <c:pt idx="18">
                  <c:v>74</c:v>
                </c:pt>
                <c:pt idx="19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02-44D0-9145-48841E399D0D}"/>
            </c:ext>
          </c:extLst>
        </c:ser>
        <c:ser>
          <c:idx val="171"/>
          <c:order val="171"/>
          <c:tx>
            <c:strRef>
              <c:f>Sheet2!$FR$4</c:f>
              <c:strCache>
                <c:ptCount val="1"/>
                <c:pt idx="0">
                  <c:v>16-Oct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Sheet2!$FR$6:$FR$25</c:f>
              <c:numCache>
                <c:formatCode>General</c:formatCode>
                <c:ptCount val="20"/>
                <c:pt idx="0">
                  <c:v>1333</c:v>
                </c:pt>
                <c:pt idx="1">
                  <c:v>482</c:v>
                </c:pt>
                <c:pt idx="2">
                  <c:v>987</c:v>
                </c:pt>
                <c:pt idx="3">
                  <c:v>611</c:v>
                </c:pt>
                <c:pt idx="4">
                  <c:v>755</c:v>
                </c:pt>
                <c:pt idx="5">
                  <c:v>657</c:v>
                </c:pt>
                <c:pt idx="6">
                  <c:v>641</c:v>
                </c:pt>
                <c:pt idx="7">
                  <c:v>140</c:v>
                </c:pt>
                <c:pt idx="8">
                  <c:v>24</c:v>
                </c:pt>
                <c:pt idx="9">
                  <c:v>522</c:v>
                </c:pt>
                <c:pt idx="10">
                  <c:v>657</c:v>
                </c:pt>
                <c:pt idx="11">
                  <c:v>625</c:v>
                </c:pt>
                <c:pt idx="12">
                  <c:v>525</c:v>
                </c:pt>
                <c:pt idx="13">
                  <c:v>159</c:v>
                </c:pt>
                <c:pt idx="14">
                  <c:v>533</c:v>
                </c:pt>
                <c:pt idx="15">
                  <c:v>146</c:v>
                </c:pt>
                <c:pt idx="16">
                  <c:v>370</c:v>
                </c:pt>
                <c:pt idx="17">
                  <c:v>467</c:v>
                </c:pt>
                <c:pt idx="18">
                  <c:v>84</c:v>
                </c:pt>
                <c:pt idx="19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2-44D0-9145-48841E399D0D}"/>
            </c:ext>
          </c:extLst>
        </c:ser>
        <c:ser>
          <c:idx val="172"/>
          <c:order val="172"/>
          <c:tx>
            <c:strRef>
              <c:f>Sheet2!$FS$4</c:f>
              <c:strCache>
                <c:ptCount val="1"/>
                <c:pt idx="0">
                  <c:v>19-Oct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Sheet2!$FS$6:$FS$25</c:f>
              <c:numCache>
                <c:formatCode>General</c:formatCode>
                <c:ptCount val="20"/>
                <c:pt idx="0">
                  <c:v>1333</c:v>
                </c:pt>
                <c:pt idx="1">
                  <c:v>482</c:v>
                </c:pt>
                <c:pt idx="2">
                  <c:v>987</c:v>
                </c:pt>
                <c:pt idx="3">
                  <c:v>611</c:v>
                </c:pt>
                <c:pt idx="4">
                  <c:v>753</c:v>
                </c:pt>
                <c:pt idx="5">
                  <c:v>657</c:v>
                </c:pt>
                <c:pt idx="6">
                  <c:v>641</c:v>
                </c:pt>
                <c:pt idx="7">
                  <c:v>143</c:v>
                </c:pt>
                <c:pt idx="8">
                  <c:v>24</c:v>
                </c:pt>
                <c:pt idx="9">
                  <c:v>591</c:v>
                </c:pt>
                <c:pt idx="10">
                  <c:v>657</c:v>
                </c:pt>
                <c:pt idx="11">
                  <c:v>625</c:v>
                </c:pt>
                <c:pt idx="12">
                  <c:v>533</c:v>
                </c:pt>
                <c:pt idx="13">
                  <c:v>159</c:v>
                </c:pt>
                <c:pt idx="14">
                  <c:v>531</c:v>
                </c:pt>
                <c:pt idx="15">
                  <c:v>147</c:v>
                </c:pt>
                <c:pt idx="16">
                  <c:v>369</c:v>
                </c:pt>
                <c:pt idx="17">
                  <c:v>466</c:v>
                </c:pt>
                <c:pt idx="18">
                  <c:v>94</c:v>
                </c:pt>
                <c:pt idx="19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0-1D42-AD66-03ED7DF06230}"/>
            </c:ext>
          </c:extLst>
        </c:ser>
        <c:ser>
          <c:idx val="173"/>
          <c:order val="173"/>
          <c:tx>
            <c:strRef>
              <c:f>Sheet2!$FT$4</c:f>
              <c:strCache>
                <c:ptCount val="1"/>
                <c:pt idx="0">
                  <c:v>20-Oct</c:v>
                </c:pt>
              </c:strCache>
            </c:strRef>
          </c:tx>
          <c:spPr>
            <a:solidFill>
              <a:schemeClr val="accent3">
                <a:shade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Sheet2!$FT$6:$FT$25</c:f>
              <c:numCache>
                <c:formatCode>General</c:formatCode>
                <c:ptCount val="20"/>
                <c:pt idx="0">
                  <c:v>1331</c:v>
                </c:pt>
                <c:pt idx="1">
                  <c:v>482</c:v>
                </c:pt>
                <c:pt idx="2">
                  <c:v>985</c:v>
                </c:pt>
                <c:pt idx="3">
                  <c:v>692</c:v>
                </c:pt>
                <c:pt idx="4">
                  <c:v>753</c:v>
                </c:pt>
                <c:pt idx="5">
                  <c:v>656</c:v>
                </c:pt>
                <c:pt idx="6">
                  <c:v>641</c:v>
                </c:pt>
                <c:pt idx="7">
                  <c:v>232</c:v>
                </c:pt>
                <c:pt idx="8">
                  <c:v>26</c:v>
                </c:pt>
                <c:pt idx="9">
                  <c:v>595</c:v>
                </c:pt>
                <c:pt idx="10">
                  <c:v>657</c:v>
                </c:pt>
                <c:pt idx="11">
                  <c:v>623</c:v>
                </c:pt>
                <c:pt idx="12">
                  <c:v>538</c:v>
                </c:pt>
                <c:pt idx="13">
                  <c:v>159</c:v>
                </c:pt>
                <c:pt idx="14">
                  <c:v>530</c:v>
                </c:pt>
                <c:pt idx="15">
                  <c:v>149</c:v>
                </c:pt>
                <c:pt idx="16">
                  <c:v>369</c:v>
                </c:pt>
                <c:pt idx="17">
                  <c:v>469</c:v>
                </c:pt>
                <c:pt idx="18">
                  <c:v>99</c:v>
                </c:pt>
                <c:pt idx="19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0-1D42-AD66-03ED7DF06230}"/>
            </c:ext>
          </c:extLst>
        </c:ser>
        <c:ser>
          <c:idx val="174"/>
          <c:order val="174"/>
          <c:tx>
            <c:strRef>
              <c:f>Sheet2!$FU$4</c:f>
              <c:strCache>
                <c:ptCount val="1"/>
                <c:pt idx="0">
                  <c:v>21-Oct</c:v>
                </c:pt>
              </c:strCache>
            </c:strRef>
          </c:tx>
          <c:spPr>
            <a:solidFill>
              <a:schemeClr val="accent3">
                <a:shade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Sheet2!$FU$6:$FU$25</c:f>
              <c:numCache>
                <c:formatCode>General</c:formatCode>
                <c:ptCount val="20"/>
                <c:pt idx="0">
                  <c:v>1331</c:v>
                </c:pt>
                <c:pt idx="1">
                  <c:v>482</c:v>
                </c:pt>
                <c:pt idx="2">
                  <c:v>983</c:v>
                </c:pt>
                <c:pt idx="3">
                  <c:v>692</c:v>
                </c:pt>
                <c:pt idx="4">
                  <c:v>751</c:v>
                </c:pt>
                <c:pt idx="5">
                  <c:v>657</c:v>
                </c:pt>
                <c:pt idx="6">
                  <c:v>640</c:v>
                </c:pt>
                <c:pt idx="7">
                  <c:v>309</c:v>
                </c:pt>
                <c:pt idx="8">
                  <c:v>26</c:v>
                </c:pt>
                <c:pt idx="9">
                  <c:v>623</c:v>
                </c:pt>
                <c:pt idx="10">
                  <c:v>657</c:v>
                </c:pt>
                <c:pt idx="11">
                  <c:v>621</c:v>
                </c:pt>
                <c:pt idx="12">
                  <c:v>539</c:v>
                </c:pt>
                <c:pt idx="13">
                  <c:v>159</c:v>
                </c:pt>
                <c:pt idx="14">
                  <c:v>530</c:v>
                </c:pt>
                <c:pt idx="15">
                  <c:v>149</c:v>
                </c:pt>
                <c:pt idx="16">
                  <c:v>369</c:v>
                </c:pt>
                <c:pt idx="17">
                  <c:v>468</c:v>
                </c:pt>
                <c:pt idx="18">
                  <c:v>100</c:v>
                </c:pt>
                <c:pt idx="19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60-1D42-AD66-03ED7DF06230}"/>
            </c:ext>
          </c:extLst>
        </c:ser>
        <c:ser>
          <c:idx val="175"/>
          <c:order val="175"/>
          <c:tx>
            <c:strRef>
              <c:f>Sheet2!$FV$4</c:f>
              <c:strCache>
                <c:ptCount val="1"/>
                <c:pt idx="0">
                  <c:v>22-Oct</c:v>
                </c:pt>
              </c:strCache>
            </c:strRef>
          </c:tx>
          <c:spPr>
            <a:solidFill>
              <a:schemeClr val="accent3">
                <a:shade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Sheet2!$FV$6:$FV$25</c:f>
              <c:numCache>
                <c:formatCode>General</c:formatCode>
                <c:ptCount val="20"/>
                <c:pt idx="0">
                  <c:v>1331</c:v>
                </c:pt>
                <c:pt idx="1">
                  <c:v>482</c:v>
                </c:pt>
                <c:pt idx="2">
                  <c:v>983</c:v>
                </c:pt>
                <c:pt idx="3">
                  <c:v>716</c:v>
                </c:pt>
                <c:pt idx="4">
                  <c:v>749</c:v>
                </c:pt>
                <c:pt idx="5">
                  <c:v>658</c:v>
                </c:pt>
                <c:pt idx="6">
                  <c:v>639</c:v>
                </c:pt>
                <c:pt idx="7">
                  <c:v>312</c:v>
                </c:pt>
                <c:pt idx="8">
                  <c:v>32</c:v>
                </c:pt>
                <c:pt idx="9">
                  <c:v>626</c:v>
                </c:pt>
                <c:pt idx="10">
                  <c:v>657</c:v>
                </c:pt>
                <c:pt idx="11">
                  <c:v>621</c:v>
                </c:pt>
                <c:pt idx="12">
                  <c:v>540</c:v>
                </c:pt>
                <c:pt idx="13">
                  <c:v>159</c:v>
                </c:pt>
                <c:pt idx="14">
                  <c:v>530</c:v>
                </c:pt>
                <c:pt idx="15">
                  <c:v>147</c:v>
                </c:pt>
                <c:pt idx="16">
                  <c:v>368</c:v>
                </c:pt>
                <c:pt idx="17">
                  <c:v>468</c:v>
                </c:pt>
                <c:pt idx="18">
                  <c:v>108</c:v>
                </c:pt>
                <c:pt idx="19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60-1D42-AD66-03ED7DF06230}"/>
            </c:ext>
          </c:extLst>
        </c:ser>
        <c:ser>
          <c:idx val="176"/>
          <c:order val="176"/>
          <c:tx>
            <c:strRef>
              <c:f>Sheet2!$FW$4</c:f>
              <c:strCache>
                <c:ptCount val="1"/>
                <c:pt idx="0">
                  <c:v>23-Oct</c:v>
                </c:pt>
              </c:strCache>
            </c:strRef>
          </c:tx>
          <c:spPr>
            <a:solidFill>
              <a:schemeClr val="accent3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Sheet2!$FW$6:$FW$25</c:f>
              <c:numCache>
                <c:formatCode>General</c:formatCode>
                <c:ptCount val="20"/>
                <c:pt idx="0">
                  <c:v>1331</c:v>
                </c:pt>
                <c:pt idx="1">
                  <c:v>486</c:v>
                </c:pt>
                <c:pt idx="2">
                  <c:v>981</c:v>
                </c:pt>
                <c:pt idx="3">
                  <c:v>730</c:v>
                </c:pt>
                <c:pt idx="4">
                  <c:v>746</c:v>
                </c:pt>
                <c:pt idx="5">
                  <c:v>659</c:v>
                </c:pt>
                <c:pt idx="6">
                  <c:v>640</c:v>
                </c:pt>
                <c:pt idx="7">
                  <c:v>320</c:v>
                </c:pt>
                <c:pt idx="8">
                  <c:v>41</c:v>
                </c:pt>
                <c:pt idx="9">
                  <c:v>626</c:v>
                </c:pt>
                <c:pt idx="10">
                  <c:v>657</c:v>
                </c:pt>
                <c:pt idx="11">
                  <c:v>620</c:v>
                </c:pt>
                <c:pt idx="12">
                  <c:v>541</c:v>
                </c:pt>
                <c:pt idx="13">
                  <c:v>158</c:v>
                </c:pt>
                <c:pt idx="14">
                  <c:v>529</c:v>
                </c:pt>
                <c:pt idx="15">
                  <c:v>150</c:v>
                </c:pt>
                <c:pt idx="16">
                  <c:v>368</c:v>
                </c:pt>
                <c:pt idx="17">
                  <c:v>468</c:v>
                </c:pt>
                <c:pt idx="18">
                  <c:v>113</c:v>
                </c:pt>
                <c:pt idx="19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60-1D42-AD66-03ED7DF06230}"/>
            </c:ext>
          </c:extLst>
        </c:ser>
        <c:ser>
          <c:idx val="177"/>
          <c:order val="177"/>
          <c:tx>
            <c:strRef>
              <c:f>Sheet2!$FX$4</c:f>
              <c:strCache>
                <c:ptCount val="1"/>
                <c:pt idx="0">
                  <c:v>26-Oct</c:v>
                </c:pt>
              </c:strCache>
            </c:strRef>
          </c:tx>
          <c:spPr>
            <a:solidFill>
              <a:schemeClr val="accent3">
                <a:shade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Sheet2!$FX$6:$FX$25</c:f>
              <c:numCache>
                <c:formatCode>General</c:formatCode>
                <c:ptCount val="20"/>
                <c:pt idx="0">
                  <c:v>1332</c:v>
                </c:pt>
                <c:pt idx="1">
                  <c:v>486</c:v>
                </c:pt>
                <c:pt idx="2">
                  <c:v>981</c:v>
                </c:pt>
                <c:pt idx="3">
                  <c:v>730</c:v>
                </c:pt>
                <c:pt idx="4">
                  <c:v>746</c:v>
                </c:pt>
                <c:pt idx="5">
                  <c:v>659</c:v>
                </c:pt>
                <c:pt idx="6">
                  <c:v>642</c:v>
                </c:pt>
                <c:pt idx="7">
                  <c:v>325</c:v>
                </c:pt>
                <c:pt idx="8">
                  <c:v>60</c:v>
                </c:pt>
                <c:pt idx="9">
                  <c:v>636</c:v>
                </c:pt>
                <c:pt idx="10">
                  <c:v>656</c:v>
                </c:pt>
                <c:pt idx="11">
                  <c:v>620</c:v>
                </c:pt>
                <c:pt idx="12">
                  <c:v>545</c:v>
                </c:pt>
                <c:pt idx="13">
                  <c:v>158</c:v>
                </c:pt>
                <c:pt idx="14">
                  <c:v>532</c:v>
                </c:pt>
                <c:pt idx="15">
                  <c:v>156</c:v>
                </c:pt>
                <c:pt idx="16">
                  <c:v>367</c:v>
                </c:pt>
                <c:pt idx="17">
                  <c:v>469</c:v>
                </c:pt>
                <c:pt idx="18">
                  <c:v>177</c:v>
                </c:pt>
                <c:pt idx="19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B-45DF-BD10-0383A9A8A4CC}"/>
            </c:ext>
          </c:extLst>
        </c:ser>
        <c:ser>
          <c:idx val="178"/>
          <c:order val="178"/>
          <c:tx>
            <c:strRef>
              <c:f>Sheet2!$FY$4</c:f>
              <c:strCache>
                <c:ptCount val="1"/>
                <c:pt idx="0">
                  <c:v>27-Oct</c:v>
                </c:pt>
              </c:strCache>
            </c:strRef>
          </c:tx>
          <c:spPr>
            <a:solidFill>
              <a:schemeClr val="accent3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Sheet2!$FY$6:$FY$25</c:f>
              <c:numCache>
                <c:formatCode>General</c:formatCode>
                <c:ptCount val="20"/>
                <c:pt idx="0">
                  <c:v>1333</c:v>
                </c:pt>
                <c:pt idx="1">
                  <c:v>486</c:v>
                </c:pt>
                <c:pt idx="2">
                  <c:v>980</c:v>
                </c:pt>
                <c:pt idx="3">
                  <c:v>730</c:v>
                </c:pt>
                <c:pt idx="4">
                  <c:v>746</c:v>
                </c:pt>
                <c:pt idx="5">
                  <c:v>656</c:v>
                </c:pt>
                <c:pt idx="6">
                  <c:v>642</c:v>
                </c:pt>
                <c:pt idx="7">
                  <c:v>329</c:v>
                </c:pt>
                <c:pt idx="8">
                  <c:v>116</c:v>
                </c:pt>
                <c:pt idx="9">
                  <c:v>637</c:v>
                </c:pt>
                <c:pt idx="10">
                  <c:v>656</c:v>
                </c:pt>
                <c:pt idx="11">
                  <c:v>620</c:v>
                </c:pt>
                <c:pt idx="12">
                  <c:v>543</c:v>
                </c:pt>
                <c:pt idx="13">
                  <c:v>158</c:v>
                </c:pt>
                <c:pt idx="14">
                  <c:v>533</c:v>
                </c:pt>
                <c:pt idx="15">
                  <c:v>160</c:v>
                </c:pt>
                <c:pt idx="16">
                  <c:v>368</c:v>
                </c:pt>
                <c:pt idx="17">
                  <c:v>468</c:v>
                </c:pt>
                <c:pt idx="18">
                  <c:v>183</c:v>
                </c:pt>
                <c:pt idx="19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B-45DF-BD10-0383A9A8A4CC}"/>
            </c:ext>
          </c:extLst>
        </c:ser>
        <c:ser>
          <c:idx val="179"/>
          <c:order val="179"/>
          <c:tx>
            <c:strRef>
              <c:f>Sheet2!$FZ$4</c:f>
              <c:strCache>
                <c:ptCount val="1"/>
                <c:pt idx="0">
                  <c:v>28-Oct</c:v>
                </c:pt>
              </c:strCache>
            </c:strRef>
          </c:tx>
          <c:spPr>
            <a:solidFill>
              <a:schemeClr val="accent3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Sheet2!$FZ$6:$FZ$25</c:f>
              <c:numCache>
                <c:formatCode>General</c:formatCode>
                <c:ptCount val="20"/>
                <c:pt idx="0">
                  <c:v>1331</c:v>
                </c:pt>
                <c:pt idx="1">
                  <c:v>506</c:v>
                </c:pt>
                <c:pt idx="2">
                  <c:v>979</c:v>
                </c:pt>
                <c:pt idx="3">
                  <c:v>731</c:v>
                </c:pt>
                <c:pt idx="4">
                  <c:v>743</c:v>
                </c:pt>
                <c:pt idx="5">
                  <c:v>700</c:v>
                </c:pt>
                <c:pt idx="6">
                  <c:v>643</c:v>
                </c:pt>
                <c:pt idx="7">
                  <c:v>329</c:v>
                </c:pt>
                <c:pt idx="8">
                  <c:v>117</c:v>
                </c:pt>
                <c:pt idx="9">
                  <c:v>637</c:v>
                </c:pt>
                <c:pt idx="10">
                  <c:v>656</c:v>
                </c:pt>
                <c:pt idx="11">
                  <c:v>619</c:v>
                </c:pt>
                <c:pt idx="12">
                  <c:v>540</c:v>
                </c:pt>
                <c:pt idx="13">
                  <c:v>158</c:v>
                </c:pt>
                <c:pt idx="14">
                  <c:v>533</c:v>
                </c:pt>
                <c:pt idx="15">
                  <c:v>160</c:v>
                </c:pt>
                <c:pt idx="16">
                  <c:v>368</c:v>
                </c:pt>
                <c:pt idx="17">
                  <c:v>468</c:v>
                </c:pt>
                <c:pt idx="18">
                  <c:v>198</c:v>
                </c:pt>
                <c:pt idx="19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2B-45DF-BD10-0383A9A8A4CC}"/>
            </c:ext>
          </c:extLst>
        </c:ser>
        <c:ser>
          <c:idx val="180"/>
          <c:order val="180"/>
          <c:tx>
            <c:strRef>
              <c:f>Sheet2!$GA$4</c:f>
              <c:strCache>
                <c:ptCount val="1"/>
                <c:pt idx="0">
                  <c:v>29-Oct</c:v>
                </c:pt>
              </c:strCache>
            </c:strRef>
          </c:tx>
          <c:spPr>
            <a:solidFill>
              <a:schemeClr val="accent3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Sheet2!$GA$6:$GA$25</c:f>
              <c:numCache>
                <c:formatCode>General</c:formatCode>
                <c:ptCount val="20"/>
                <c:pt idx="0">
                  <c:v>1329</c:v>
                </c:pt>
                <c:pt idx="1">
                  <c:v>506</c:v>
                </c:pt>
                <c:pt idx="2">
                  <c:v>982</c:v>
                </c:pt>
                <c:pt idx="3">
                  <c:v>731</c:v>
                </c:pt>
                <c:pt idx="4">
                  <c:v>742</c:v>
                </c:pt>
                <c:pt idx="5">
                  <c:v>699</c:v>
                </c:pt>
                <c:pt idx="6">
                  <c:v>642</c:v>
                </c:pt>
                <c:pt idx="7">
                  <c:v>329</c:v>
                </c:pt>
                <c:pt idx="8">
                  <c:v>126</c:v>
                </c:pt>
                <c:pt idx="9">
                  <c:v>640</c:v>
                </c:pt>
                <c:pt idx="10">
                  <c:v>655</c:v>
                </c:pt>
                <c:pt idx="11">
                  <c:v>617</c:v>
                </c:pt>
                <c:pt idx="12">
                  <c:v>538</c:v>
                </c:pt>
                <c:pt idx="13">
                  <c:v>158</c:v>
                </c:pt>
                <c:pt idx="14">
                  <c:v>533</c:v>
                </c:pt>
                <c:pt idx="15">
                  <c:v>162</c:v>
                </c:pt>
                <c:pt idx="16">
                  <c:v>366</c:v>
                </c:pt>
                <c:pt idx="17">
                  <c:v>467</c:v>
                </c:pt>
                <c:pt idx="18">
                  <c:v>213</c:v>
                </c:pt>
                <c:pt idx="19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2B-45DF-BD10-0383A9A8A4CC}"/>
            </c:ext>
          </c:extLst>
        </c:ser>
        <c:ser>
          <c:idx val="181"/>
          <c:order val="181"/>
          <c:tx>
            <c:strRef>
              <c:f>Sheet2!$GB$4</c:f>
              <c:strCache>
                <c:ptCount val="1"/>
                <c:pt idx="0">
                  <c:v>30-Oct</c:v>
                </c:pt>
              </c:strCache>
            </c:strRef>
          </c:tx>
          <c:spPr>
            <a:solidFill>
              <a:schemeClr val="accent3">
                <a:shade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Sheet2!$GB$6:$GB$25</c:f>
              <c:numCache>
                <c:formatCode>General</c:formatCode>
                <c:ptCount val="20"/>
                <c:pt idx="0">
                  <c:v>1325</c:v>
                </c:pt>
                <c:pt idx="1">
                  <c:v>517</c:v>
                </c:pt>
                <c:pt idx="2">
                  <c:v>982</c:v>
                </c:pt>
                <c:pt idx="3">
                  <c:v>733</c:v>
                </c:pt>
                <c:pt idx="4">
                  <c:v>740</c:v>
                </c:pt>
                <c:pt idx="5">
                  <c:v>699</c:v>
                </c:pt>
                <c:pt idx="6">
                  <c:v>633</c:v>
                </c:pt>
                <c:pt idx="7">
                  <c:v>328</c:v>
                </c:pt>
                <c:pt idx="8">
                  <c:v>136</c:v>
                </c:pt>
                <c:pt idx="9">
                  <c:v>643</c:v>
                </c:pt>
                <c:pt idx="10">
                  <c:v>655</c:v>
                </c:pt>
                <c:pt idx="11">
                  <c:v>616</c:v>
                </c:pt>
                <c:pt idx="12">
                  <c:v>540</c:v>
                </c:pt>
                <c:pt idx="13">
                  <c:v>158</c:v>
                </c:pt>
                <c:pt idx="14">
                  <c:v>532</c:v>
                </c:pt>
                <c:pt idx="15">
                  <c:v>165</c:v>
                </c:pt>
                <c:pt idx="16">
                  <c:v>366</c:v>
                </c:pt>
                <c:pt idx="17">
                  <c:v>468</c:v>
                </c:pt>
                <c:pt idx="18">
                  <c:v>219</c:v>
                </c:pt>
                <c:pt idx="19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0-411F-915D-E0534AA19E3F}"/>
            </c:ext>
          </c:extLst>
        </c:ser>
        <c:ser>
          <c:idx val="182"/>
          <c:order val="182"/>
          <c:tx>
            <c:strRef>
              <c:f>Sheet2!$GC$4</c:f>
              <c:strCache>
                <c:ptCount val="1"/>
                <c:pt idx="0">
                  <c:v>2-Nov</c:v>
                </c:pt>
              </c:strCache>
            </c:strRef>
          </c:tx>
          <c:spPr>
            <a:solidFill>
              <a:schemeClr val="accent3">
                <a:shade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Sheet2!$GC$6:$GC$25</c:f>
              <c:numCache>
                <c:formatCode>General</c:formatCode>
                <c:ptCount val="20"/>
                <c:pt idx="0">
                  <c:v>1324</c:v>
                </c:pt>
                <c:pt idx="1">
                  <c:v>519</c:v>
                </c:pt>
                <c:pt idx="2">
                  <c:v>982</c:v>
                </c:pt>
                <c:pt idx="3">
                  <c:v>732</c:v>
                </c:pt>
                <c:pt idx="4">
                  <c:v>739</c:v>
                </c:pt>
                <c:pt idx="5">
                  <c:v>699</c:v>
                </c:pt>
                <c:pt idx="6">
                  <c:v>635</c:v>
                </c:pt>
                <c:pt idx="7">
                  <c:v>331</c:v>
                </c:pt>
                <c:pt idx="8">
                  <c:v>193</c:v>
                </c:pt>
                <c:pt idx="9">
                  <c:v>644</c:v>
                </c:pt>
                <c:pt idx="10">
                  <c:v>654</c:v>
                </c:pt>
                <c:pt idx="11">
                  <c:v>616</c:v>
                </c:pt>
                <c:pt idx="12">
                  <c:v>544</c:v>
                </c:pt>
                <c:pt idx="13">
                  <c:v>158</c:v>
                </c:pt>
                <c:pt idx="14">
                  <c:v>531</c:v>
                </c:pt>
                <c:pt idx="15">
                  <c:v>189</c:v>
                </c:pt>
                <c:pt idx="16">
                  <c:v>365</c:v>
                </c:pt>
                <c:pt idx="17">
                  <c:v>468</c:v>
                </c:pt>
                <c:pt idx="18">
                  <c:v>281</c:v>
                </c:pt>
                <c:pt idx="19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7-4A48-A6BF-7C241FBFD183}"/>
            </c:ext>
          </c:extLst>
        </c:ser>
        <c:ser>
          <c:idx val="183"/>
          <c:order val="183"/>
          <c:tx>
            <c:strRef>
              <c:f>Sheet2!$GD$4</c:f>
              <c:strCache>
                <c:ptCount val="1"/>
                <c:pt idx="0">
                  <c:v>3-Nov</c:v>
                </c:pt>
              </c:strCache>
            </c:strRef>
          </c:tx>
          <c:spPr>
            <a:solidFill>
              <a:schemeClr val="accent3">
                <a:shade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Sheet2!$GD$6:$GD$25</c:f>
              <c:numCache>
                <c:formatCode>General</c:formatCode>
                <c:ptCount val="20"/>
                <c:pt idx="0">
                  <c:v>1324</c:v>
                </c:pt>
                <c:pt idx="1">
                  <c:v>519</c:v>
                </c:pt>
                <c:pt idx="2">
                  <c:v>982</c:v>
                </c:pt>
                <c:pt idx="3">
                  <c:v>731</c:v>
                </c:pt>
                <c:pt idx="4">
                  <c:v>737</c:v>
                </c:pt>
                <c:pt idx="5">
                  <c:v>698</c:v>
                </c:pt>
                <c:pt idx="6">
                  <c:v>638</c:v>
                </c:pt>
                <c:pt idx="7">
                  <c:v>335</c:v>
                </c:pt>
                <c:pt idx="8">
                  <c:v>199</c:v>
                </c:pt>
                <c:pt idx="9">
                  <c:v>651</c:v>
                </c:pt>
                <c:pt idx="10">
                  <c:v>654</c:v>
                </c:pt>
                <c:pt idx="11">
                  <c:v>616</c:v>
                </c:pt>
                <c:pt idx="12">
                  <c:v>546</c:v>
                </c:pt>
                <c:pt idx="13">
                  <c:v>159</c:v>
                </c:pt>
                <c:pt idx="14">
                  <c:v>530</c:v>
                </c:pt>
                <c:pt idx="15">
                  <c:v>238</c:v>
                </c:pt>
                <c:pt idx="16">
                  <c:v>371</c:v>
                </c:pt>
                <c:pt idx="17">
                  <c:v>465</c:v>
                </c:pt>
                <c:pt idx="18">
                  <c:v>288</c:v>
                </c:pt>
                <c:pt idx="19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7-4A48-A6BF-7C241FBFD183}"/>
            </c:ext>
          </c:extLst>
        </c:ser>
        <c:ser>
          <c:idx val="184"/>
          <c:order val="184"/>
          <c:tx>
            <c:strRef>
              <c:f>Sheet2!$GE$4</c:f>
              <c:strCache>
                <c:ptCount val="1"/>
                <c:pt idx="0">
                  <c:v>4-Nov</c:v>
                </c:pt>
              </c:strCache>
            </c:strRef>
          </c:tx>
          <c:spPr>
            <a:solidFill>
              <a:schemeClr val="accent3">
                <a:shade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Sheet2!$GE$6:$GE$25</c:f>
              <c:numCache>
                <c:formatCode>General</c:formatCode>
                <c:ptCount val="20"/>
                <c:pt idx="0">
                  <c:v>1321</c:v>
                </c:pt>
                <c:pt idx="1">
                  <c:v>519</c:v>
                </c:pt>
                <c:pt idx="2">
                  <c:v>980</c:v>
                </c:pt>
                <c:pt idx="3">
                  <c:v>731</c:v>
                </c:pt>
                <c:pt idx="4">
                  <c:v>735</c:v>
                </c:pt>
                <c:pt idx="5">
                  <c:v>696</c:v>
                </c:pt>
                <c:pt idx="6">
                  <c:v>639</c:v>
                </c:pt>
                <c:pt idx="7">
                  <c:v>335</c:v>
                </c:pt>
                <c:pt idx="8">
                  <c:v>216</c:v>
                </c:pt>
                <c:pt idx="9">
                  <c:v>653</c:v>
                </c:pt>
                <c:pt idx="10">
                  <c:v>652</c:v>
                </c:pt>
                <c:pt idx="11">
                  <c:v>614</c:v>
                </c:pt>
                <c:pt idx="12">
                  <c:v>548</c:v>
                </c:pt>
                <c:pt idx="13">
                  <c:v>160</c:v>
                </c:pt>
                <c:pt idx="14">
                  <c:v>530</c:v>
                </c:pt>
                <c:pt idx="15">
                  <c:v>244</c:v>
                </c:pt>
                <c:pt idx="16">
                  <c:v>372</c:v>
                </c:pt>
                <c:pt idx="17">
                  <c:v>464</c:v>
                </c:pt>
                <c:pt idx="18">
                  <c:v>297</c:v>
                </c:pt>
                <c:pt idx="19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7-4A48-A6BF-7C241FBFD183}"/>
            </c:ext>
          </c:extLst>
        </c:ser>
        <c:ser>
          <c:idx val="185"/>
          <c:order val="185"/>
          <c:tx>
            <c:strRef>
              <c:f>Sheet2!$GF$4</c:f>
              <c:strCache>
                <c:ptCount val="1"/>
                <c:pt idx="0">
                  <c:v>5-Nov</c:v>
                </c:pt>
              </c:strCache>
            </c:strRef>
          </c:tx>
          <c:spPr>
            <a:solidFill>
              <a:schemeClr val="accent3">
                <a:shade val="4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Sheet2!$GF$6:$GF$25</c:f>
              <c:numCache>
                <c:formatCode>General</c:formatCode>
                <c:ptCount val="20"/>
                <c:pt idx="0">
                  <c:v>1321</c:v>
                </c:pt>
                <c:pt idx="1">
                  <c:v>519</c:v>
                </c:pt>
                <c:pt idx="2">
                  <c:v>980</c:v>
                </c:pt>
                <c:pt idx="3">
                  <c:v>731</c:v>
                </c:pt>
                <c:pt idx="4">
                  <c:v>735</c:v>
                </c:pt>
                <c:pt idx="5">
                  <c:v>696</c:v>
                </c:pt>
                <c:pt idx="6">
                  <c:v>639</c:v>
                </c:pt>
                <c:pt idx="7">
                  <c:v>338</c:v>
                </c:pt>
                <c:pt idx="8">
                  <c:v>221</c:v>
                </c:pt>
                <c:pt idx="9">
                  <c:v>654</c:v>
                </c:pt>
                <c:pt idx="10">
                  <c:v>652</c:v>
                </c:pt>
                <c:pt idx="11">
                  <c:v>614</c:v>
                </c:pt>
                <c:pt idx="12">
                  <c:v>549</c:v>
                </c:pt>
                <c:pt idx="13">
                  <c:v>192</c:v>
                </c:pt>
                <c:pt idx="14">
                  <c:v>530</c:v>
                </c:pt>
                <c:pt idx="15">
                  <c:v>246</c:v>
                </c:pt>
                <c:pt idx="16">
                  <c:v>372</c:v>
                </c:pt>
                <c:pt idx="17">
                  <c:v>464</c:v>
                </c:pt>
                <c:pt idx="18">
                  <c:v>307</c:v>
                </c:pt>
                <c:pt idx="19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77-4A48-A6BF-7C241FBFD183}"/>
            </c:ext>
          </c:extLst>
        </c:ser>
        <c:ser>
          <c:idx val="186"/>
          <c:order val="186"/>
          <c:tx>
            <c:strRef>
              <c:f>Sheet2!$GG$4</c:f>
              <c:strCache>
                <c:ptCount val="1"/>
                <c:pt idx="0">
                  <c:v>6-Nov</c:v>
                </c:pt>
              </c:strCache>
            </c:strRef>
          </c:tx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Sheet2!$GG$6:$GG$25</c:f>
              <c:numCache>
                <c:formatCode>General</c:formatCode>
                <c:ptCount val="20"/>
                <c:pt idx="0">
                  <c:v>1320</c:v>
                </c:pt>
                <c:pt idx="1">
                  <c:v>510</c:v>
                </c:pt>
                <c:pt idx="2">
                  <c:v>977</c:v>
                </c:pt>
                <c:pt idx="3">
                  <c:v>729</c:v>
                </c:pt>
                <c:pt idx="4">
                  <c:v>734</c:v>
                </c:pt>
                <c:pt idx="5">
                  <c:v>694</c:v>
                </c:pt>
                <c:pt idx="6">
                  <c:v>636</c:v>
                </c:pt>
                <c:pt idx="7">
                  <c:v>353</c:v>
                </c:pt>
                <c:pt idx="8">
                  <c:v>272</c:v>
                </c:pt>
                <c:pt idx="9">
                  <c:v>654</c:v>
                </c:pt>
                <c:pt idx="10">
                  <c:v>651</c:v>
                </c:pt>
                <c:pt idx="11">
                  <c:v>608</c:v>
                </c:pt>
                <c:pt idx="12">
                  <c:v>549</c:v>
                </c:pt>
                <c:pt idx="13">
                  <c:v>192</c:v>
                </c:pt>
                <c:pt idx="14">
                  <c:v>527</c:v>
                </c:pt>
                <c:pt idx="15">
                  <c:v>270</c:v>
                </c:pt>
                <c:pt idx="16">
                  <c:v>372</c:v>
                </c:pt>
                <c:pt idx="17">
                  <c:v>462</c:v>
                </c:pt>
                <c:pt idx="18">
                  <c:v>319</c:v>
                </c:pt>
                <c:pt idx="19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77-4A48-A6BF-7C241FBFD183}"/>
            </c:ext>
          </c:extLst>
        </c:ser>
        <c:ser>
          <c:idx val="187"/>
          <c:order val="187"/>
          <c:tx>
            <c:strRef>
              <c:f>Sheet2!$GH$4</c:f>
              <c:strCache>
                <c:ptCount val="1"/>
                <c:pt idx="0">
                  <c:v>9-Nov</c:v>
                </c:pt>
              </c:strCache>
            </c:strRef>
          </c:tx>
          <c:spPr>
            <a:solidFill>
              <a:schemeClr val="accent3">
                <a:shade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Sheet2!$GH$6:$GH$25</c:f>
              <c:numCache>
                <c:formatCode>General</c:formatCode>
                <c:ptCount val="20"/>
                <c:pt idx="0">
                  <c:v>1330</c:v>
                </c:pt>
                <c:pt idx="1">
                  <c:v>514</c:v>
                </c:pt>
                <c:pt idx="2">
                  <c:v>978</c:v>
                </c:pt>
                <c:pt idx="3">
                  <c:v>731</c:v>
                </c:pt>
                <c:pt idx="4">
                  <c:v>733</c:v>
                </c:pt>
                <c:pt idx="5">
                  <c:v>696</c:v>
                </c:pt>
                <c:pt idx="6">
                  <c:v>635</c:v>
                </c:pt>
                <c:pt idx="7">
                  <c:v>356</c:v>
                </c:pt>
                <c:pt idx="8">
                  <c:v>323</c:v>
                </c:pt>
                <c:pt idx="9">
                  <c:v>658</c:v>
                </c:pt>
                <c:pt idx="10">
                  <c:v>650</c:v>
                </c:pt>
                <c:pt idx="11">
                  <c:v>607</c:v>
                </c:pt>
                <c:pt idx="12">
                  <c:v>551</c:v>
                </c:pt>
                <c:pt idx="13">
                  <c:v>224</c:v>
                </c:pt>
                <c:pt idx="14">
                  <c:v>526</c:v>
                </c:pt>
                <c:pt idx="15">
                  <c:v>292</c:v>
                </c:pt>
                <c:pt idx="16">
                  <c:v>375</c:v>
                </c:pt>
                <c:pt idx="17">
                  <c:v>462</c:v>
                </c:pt>
                <c:pt idx="18">
                  <c:v>335</c:v>
                </c:pt>
                <c:pt idx="19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4-4410-B384-5ABB18E699EE}"/>
            </c:ext>
          </c:extLst>
        </c:ser>
        <c:ser>
          <c:idx val="188"/>
          <c:order val="188"/>
          <c:tx>
            <c:strRef>
              <c:f>Sheet2!$GI$4</c:f>
              <c:strCache>
                <c:ptCount val="1"/>
                <c:pt idx="0">
                  <c:v>10-Nov</c:v>
                </c:pt>
              </c:strCache>
            </c:strRef>
          </c:tx>
          <c:spPr>
            <a:solidFill>
              <a:schemeClr val="accent3">
                <a:shade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Sheet2!$GI$6:$GI$25</c:f>
              <c:numCache>
                <c:formatCode>General</c:formatCode>
                <c:ptCount val="20"/>
                <c:pt idx="0">
                  <c:v>1329</c:v>
                </c:pt>
                <c:pt idx="1">
                  <c:v>511</c:v>
                </c:pt>
                <c:pt idx="2">
                  <c:v>977</c:v>
                </c:pt>
                <c:pt idx="3">
                  <c:v>729</c:v>
                </c:pt>
                <c:pt idx="4">
                  <c:v>733</c:v>
                </c:pt>
                <c:pt idx="5">
                  <c:v>695</c:v>
                </c:pt>
                <c:pt idx="6">
                  <c:v>638</c:v>
                </c:pt>
                <c:pt idx="7">
                  <c:v>376</c:v>
                </c:pt>
                <c:pt idx="8">
                  <c:v>332</c:v>
                </c:pt>
                <c:pt idx="9">
                  <c:v>658</c:v>
                </c:pt>
                <c:pt idx="10">
                  <c:v>651</c:v>
                </c:pt>
                <c:pt idx="11">
                  <c:v>606</c:v>
                </c:pt>
                <c:pt idx="12">
                  <c:v>551</c:v>
                </c:pt>
                <c:pt idx="13">
                  <c:v>227</c:v>
                </c:pt>
                <c:pt idx="14">
                  <c:v>527</c:v>
                </c:pt>
                <c:pt idx="15">
                  <c:v>345</c:v>
                </c:pt>
                <c:pt idx="16">
                  <c:v>377</c:v>
                </c:pt>
                <c:pt idx="17">
                  <c:v>462</c:v>
                </c:pt>
                <c:pt idx="18">
                  <c:v>341</c:v>
                </c:pt>
                <c:pt idx="1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4-4410-B384-5ABB18E699EE}"/>
            </c:ext>
          </c:extLst>
        </c:ser>
        <c:ser>
          <c:idx val="189"/>
          <c:order val="189"/>
          <c:tx>
            <c:strRef>
              <c:f>Sheet2!$GJ$4</c:f>
              <c:strCache>
                <c:ptCount val="1"/>
                <c:pt idx="0">
                  <c:v>12-Nov</c:v>
                </c:pt>
              </c:strCache>
            </c:strRef>
          </c:tx>
          <c:spPr>
            <a:solidFill>
              <a:schemeClr val="accent3">
                <a:shade val="3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Sheet2!$GJ$6:$GJ$25</c:f>
              <c:numCache>
                <c:formatCode>General</c:formatCode>
                <c:ptCount val="20"/>
                <c:pt idx="0">
                  <c:v>1325</c:v>
                </c:pt>
                <c:pt idx="1">
                  <c:v>692</c:v>
                </c:pt>
                <c:pt idx="2">
                  <c:v>977</c:v>
                </c:pt>
                <c:pt idx="3">
                  <c:v>729</c:v>
                </c:pt>
                <c:pt idx="4">
                  <c:v>732</c:v>
                </c:pt>
                <c:pt idx="5">
                  <c:v>697</c:v>
                </c:pt>
                <c:pt idx="6">
                  <c:v>640</c:v>
                </c:pt>
                <c:pt idx="7">
                  <c:v>437</c:v>
                </c:pt>
                <c:pt idx="8">
                  <c:v>400</c:v>
                </c:pt>
                <c:pt idx="9">
                  <c:v>657</c:v>
                </c:pt>
                <c:pt idx="10">
                  <c:v>651</c:v>
                </c:pt>
                <c:pt idx="11">
                  <c:v>603</c:v>
                </c:pt>
                <c:pt idx="12">
                  <c:v>548</c:v>
                </c:pt>
                <c:pt idx="13">
                  <c:v>225</c:v>
                </c:pt>
                <c:pt idx="14">
                  <c:v>526</c:v>
                </c:pt>
                <c:pt idx="15">
                  <c:v>373</c:v>
                </c:pt>
                <c:pt idx="16">
                  <c:v>376</c:v>
                </c:pt>
                <c:pt idx="17">
                  <c:v>464</c:v>
                </c:pt>
                <c:pt idx="18">
                  <c:v>356</c:v>
                </c:pt>
                <c:pt idx="1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64-4410-B384-5ABB18E699EE}"/>
            </c:ext>
          </c:extLst>
        </c:ser>
        <c:ser>
          <c:idx val="190"/>
          <c:order val="190"/>
          <c:tx>
            <c:strRef>
              <c:f>Sheet2!$GK$4</c:f>
              <c:strCache>
                <c:ptCount val="1"/>
                <c:pt idx="0">
                  <c:v>13-Nov</c:v>
                </c:pt>
              </c:strCache>
            </c:strRef>
          </c:tx>
          <c:spPr>
            <a:solidFill>
              <a:schemeClr val="accent3">
                <a:shade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Sheet2!$GK$6:$GK$25</c:f>
              <c:numCache>
                <c:formatCode>General</c:formatCode>
                <c:ptCount val="20"/>
                <c:pt idx="0">
                  <c:v>1324</c:v>
                </c:pt>
                <c:pt idx="1">
                  <c:v>692</c:v>
                </c:pt>
                <c:pt idx="2">
                  <c:v>975</c:v>
                </c:pt>
                <c:pt idx="3">
                  <c:v>729</c:v>
                </c:pt>
                <c:pt idx="4">
                  <c:v>732</c:v>
                </c:pt>
                <c:pt idx="5">
                  <c:v>697</c:v>
                </c:pt>
                <c:pt idx="6">
                  <c:v>641</c:v>
                </c:pt>
                <c:pt idx="7">
                  <c:v>440</c:v>
                </c:pt>
                <c:pt idx="8">
                  <c:v>528</c:v>
                </c:pt>
                <c:pt idx="9">
                  <c:v>655</c:v>
                </c:pt>
                <c:pt idx="10">
                  <c:v>651</c:v>
                </c:pt>
                <c:pt idx="11">
                  <c:v>603</c:v>
                </c:pt>
                <c:pt idx="12">
                  <c:v>548</c:v>
                </c:pt>
                <c:pt idx="13">
                  <c:v>272</c:v>
                </c:pt>
                <c:pt idx="14">
                  <c:v>526</c:v>
                </c:pt>
                <c:pt idx="15">
                  <c:v>378</c:v>
                </c:pt>
                <c:pt idx="16">
                  <c:v>375</c:v>
                </c:pt>
                <c:pt idx="17">
                  <c:v>465</c:v>
                </c:pt>
                <c:pt idx="18">
                  <c:v>399</c:v>
                </c:pt>
                <c:pt idx="1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64-4410-B384-5ABB18E699EE}"/>
            </c:ext>
          </c:extLst>
        </c:ser>
        <c:ser>
          <c:idx val="191"/>
          <c:order val="191"/>
          <c:tx>
            <c:strRef>
              <c:f>Sheet2!$GL$4</c:f>
              <c:strCache>
                <c:ptCount val="1"/>
                <c:pt idx="0">
                  <c:v>16-Nov</c:v>
                </c:pt>
              </c:strCache>
            </c:strRef>
          </c:tx>
          <c:spPr>
            <a:solidFill>
              <a:schemeClr val="accent3">
                <a:shade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Sheet2!$GL$6:$GL$25</c:f>
              <c:numCache>
                <c:formatCode>General</c:formatCode>
                <c:ptCount val="20"/>
                <c:pt idx="0">
                  <c:v>1329</c:v>
                </c:pt>
                <c:pt idx="1">
                  <c:v>732</c:v>
                </c:pt>
                <c:pt idx="2">
                  <c:v>975</c:v>
                </c:pt>
                <c:pt idx="3">
                  <c:v>729</c:v>
                </c:pt>
                <c:pt idx="4">
                  <c:v>731</c:v>
                </c:pt>
                <c:pt idx="5">
                  <c:v>697</c:v>
                </c:pt>
                <c:pt idx="6">
                  <c:v>647</c:v>
                </c:pt>
                <c:pt idx="7">
                  <c:v>441</c:v>
                </c:pt>
                <c:pt idx="8">
                  <c:v>597</c:v>
                </c:pt>
                <c:pt idx="9">
                  <c:v>658</c:v>
                </c:pt>
                <c:pt idx="10">
                  <c:v>650</c:v>
                </c:pt>
                <c:pt idx="11">
                  <c:v>603</c:v>
                </c:pt>
                <c:pt idx="12">
                  <c:v>548</c:v>
                </c:pt>
                <c:pt idx="13">
                  <c:v>305</c:v>
                </c:pt>
                <c:pt idx="14">
                  <c:v>525</c:v>
                </c:pt>
                <c:pt idx="15">
                  <c:v>409</c:v>
                </c:pt>
                <c:pt idx="16">
                  <c:v>376</c:v>
                </c:pt>
                <c:pt idx="17">
                  <c:v>465</c:v>
                </c:pt>
                <c:pt idx="18">
                  <c:v>410</c:v>
                </c:pt>
                <c:pt idx="1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EF-ED41-BAF4-49FAD1ED4F4C}"/>
            </c:ext>
          </c:extLst>
        </c:ser>
        <c:ser>
          <c:idx val="192"/>
          <c:order val="192"/>
          <c:tx>
            <c:strRef>
              <c:f>Sheet2!$GM$4</c:f>
              <c:strCache>
                <c:ptCount val="1"/>
                <c:pt idx="0">
                  <c:v>17-Nov</c:v>
                </c:pt>
              </c:strCache>
            </c:strRef>
          </c:tx>
          <c:spPr>
            <a:solidFill>
              <a:schemeClr val="accent3">
                <a:shade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Sheet2!$GM$6:$GM$25</c:f>
              <c:numCache>
                <c:formatCode>General</c:formatCode>
                <c:ptCount val="20"/>
                <c:pt idx="0">
                  <c:v>1328</c:v>
                </c:pt>
                <c:pt idx="1">
                  <c:v>735</c:v>
                </c:pt>
                <c:pt idx="2">
                  <c:v>976</c:v>
                </c:pt>
                <c:pt idx="3">
                  <c:v>727</c:v>
                </c:pt>
                <c:pt idx="4">
                  <c:v>731</c:v>
                </c:pt>
                <c:pt idx="5">
                  <c:v>694</c:v>
                </c:pt>
                <c:pt idx="6">
                  <c:v>646</c:v>
                </c:pt>
                <c:pt idx="7">
                  <c:v>494</c:v>
                </c:pt>
                <c:pt idx="8">
                  <c:v>605</c:v>
                </c:pt>
                <c:pt idx="9">
                  <c:v>659</c:v>
                </c:pt>
                <c:pt idx="10">
                  <c:v>650</c:v>
                </c:pt>
                <c:pt idx="11">
                  <c:v>603</c:v>
                </c:pt>
                <c:pt idx="12">
                  <c:v>550</c:v>
                </c:pt>
                <c:pt idx="13">
                  <c:v>318</c:v>
                </c:pt>
                <c:pt idx="14">
                  <c:v>523</c:v>
                </c:pt>
                <c:pt idx="15">
                  <c:v>415</c:v>
                </c:pt>
                <c:pt idx="16">
                  <c:v>376</c:v>
                </c:pt>
                <c:pt idx="17">
                  <c:v>464</c:v>
                </c:pt>
                <c:pt idx="18">
                  <c:v>415</c:v>
                </c:pt>
                <c:pt idx="1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EF-ED41-BAF4-49FAD1ED4F4C}"/>
            </c:ext>
          </c:extLst>
        </c:ser>
        <c:ser>
          <c:idx val="193"/>
          <c:order val="193"/>
          <c:tx>
            <c:strRef>
              <c:f>Sheet2!$GN$4</c:f>
              <c:strCache>
                <c:ptCount val="1"/>
                <c:pt idx="0">
                  <c:v>18-Nov</c:v>
                </c:pt>
              </c:strCache>
            </c:strRef>
          </c:tx>
          <c:spPr>
            <a:solidFill>
              <a:schemeClr val="accent3">
                <a:shade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Sheet2!$GN$6:$GN$25</c:f>
              <c:numCache>
                <c:formatCode>General</c:formatCode>
                <c:ptCount val="20"/>
                <c:pt idx="0">
                  <c:v>1327</c:v>
                </c:pt>
                <c:pt idx="1">
                  <c:v>735</c:v>
                </c:pt>
                <c:pt idx="2">
                  <c:v>973</c:v>
                </c:pt>
                <c:pt idx="3">
                  <c:v>723</c:v>
                </c:pt>
                <c:pt idx="4">
                  <c:v>728</c:v>
                </c:pt>
                <c:pt idx="5">
                  <c:v>693</c:v>
                </c:pt>
                <c:pt idx="6">
                  <c:v>645</c:v>
                </c:pt>
                <c:pt idx="7">
                  <c:v>501</c:v>
                </c:pt>
                <c:pt idx="8">
                  <c:v>611</c:v>
                </c:pt>
                <c:pt idx="9">
                  <c:v>658</c:v>
                </c:pt>
                <c:pt idx="10">
                  <c:v>651</c:v>
                </c:pt>
                <c:pt idx="11">
                  <c:v>602</c:v>
                </c:pt>
                <c:pt idx="12">
                  <c:v>550</c:v>
                </c:pt>
                <c:pt idx="13">
                  <c:v>349</c:v>
                </c:pt>
                <c:pt idx="14">
                  <c:v>522</c:v>
                </c:pt>
                <c:pt idx="15">
                  <c:v>427</c:v>
                </c:pt>
                <c:pt idx="16">
                  <c:v>379</c:v>
                </c:pt>
                <c:pt idx="17">
                  <c:v>464</c:v>
                </c:pt>
                <c:pt idx="18">
                  <c:v>417</c:v>
                </c:pt>
                <c:pt idx="19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EF-ED41-BAF4-49FAD1ED4F4C}"/>
            </c:ext>
          </c:extLst>
        </c:ser>
        <c:ser>
          <c:idx val="194"/>
          <c:order val="194"/>
          <c:tx>
            <c:strRef>
              <c:f>Sheet2!$GO$4</c:f>
              <c:strCache>
                <c:ptCount val="1"/>
                <c:pt idx="0">
                  <c:v>19-Nov</c:v>
                </c:pt>
              </c:strCache>
            </c:strRef>
          </c:tx>
          <c:spPr>
            <a:solidFill>
              <a:schemeClr val="accent3">
                <a:shade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Sheet2!$GO$6:$GO$25</c:f>
              <c:numCache>
                <c:formatCode>General</c:formatCode>
                <c:ptCount val="20"/>
                <c:pt idx="0">
                  <c:v>1323</c:v>
                </c:pt>
                <c:pt idx="1">
                  <c:v>738</c:v>
                </c:pt>
                <c:pt idx="2">
                  <c:v>972</c:v>
                </c:pt>
                <c:pt idx="3">
                  <c:v>729</c:v>
                </c:pt>
                <c:pt idx="4">
                  <c:v>727</c:v>
                </c:pt>
                <c:pt idx="5">
                  <c:v>693</c:v>
                </c:pt>
                <c:pt idx="6">
                  <c:v>644</c:v>
                </c:pt>
                <c:pt idx="7">
                  <c:v>510</c:v>
                </c:pt>
                <c:pt idx="8">
                  <c:v>614</c:v>
                </c:pt>
                <c:pt idx="9">
                  <c:v>659</c:v>
                </c:pt>
                <c:pt idx="10">
                  <c:v>650</c:v>
                </c:pt>
                <c:pt idx="11">
                  <c:v>603</c:v>
                </c:pt>
                <c:pt idx="12">
                  <c:v>549</c:v>
                </c:pt>
                <c:pt idx="13">
                  <c:v>380</c:v>
                </c:pt>
                <c:pt idx="14">
                  <c:v>522</c:v>
                </c:pt>
                <c:pt idx="15">
                  <c:v>426</c:v>
                </c:pt>
                <c:pt idx="16">
                  <c:v>378</c:v>
                </c:pt>
                <c:pt idx="17">
                  <c:v>463</c:v>
                </c:pt>
                <c:pt idx="18">
                  <c:v>419</c:v>
                </c:pt>
                <c:pt idx="19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F-ED41-BAF4-49FAD1ED4F4C}"/>
            </c:ext>
          </c:extLst>
        </c:ser>
        <c:ser>
          <c:idx val="195"/>
          <c:order val="195"/>
          <c:tx>
            <c:strRef>
              <c:f>Sheet2!$GP$4</c:f>
              <c:strCache>
                <c:ptCount val="1"/>
                <c:pt idx="0">
                  <c:v>20-Nov</c:v>
                </c:pt>
              </c:strCache>
            </c:strRef>
          </c:tx>
          <c:spPr>
            <a:solidFill>
              <a:schemeClr val="accent3">
                <a:shade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Sheet2!$GP$6:$GP$25</c:f>
              <c:numCache>
                <c:formatCode>General</c:formatCode>
                <c:ptCount val="20"/>
                <c:pt idx="0">
                  <c:v>1326</c:v>
                </c:pt>
                <c:pt idx="1">
                  <c:v>742</c:v>
                </c:pt>
                <c:pt idx="2">
                  <c:v>973</c:v>
                </c:pt>
                <c:pt idx="3">
                  <c:v>728</c:v>
                </c:pt>
                <c:pt idx="4">
                  <c:v>723</c:v>
                </c:pt>
                <c:pt idx="5">
                  <c:v>693</c:v>
                </c:pt>
                <c:pt idx="6">
                  <c:v>649</c:v>
                </c:pt>
                <c:pt idx="7">
                  <c:v>605</c:v>
                </c:pt>
                <c:pt idx="8">
                  <c:v>624</c:v>
                </c:pt>
                <c:pt idx="9">
                  <c:v>660</c:v>
                </c:pt>
                <c:pt idx="10">
                  <c:v>650</c:v>
                </c:pt>
                <c:pt idx="11">
                  <c:v>604</c:v>
                </c:pt>
                <c:pt idx="12">
                  <c:v>553</c:v>
                </c:pt>
                <c:pt idx="13">
                  <c:v>396</c:v>
                </c:pt>
                <c:pt idx="14">
                  <c:v>522</c:v>
                </c:pt>
                <c:pt idx="15">
                  <c:v>429</c:v>
                </c:pt>
                <c:pt idx="16">
                  <c:v>379</c:v>
                </c:pt>
                <c:pt idx="17">
                  <c:v>463</c:v>
                </c:pt>
                <c:pt idx="18">
                  <c:v>426</c:v>
                </c:pt>
                <c:pt idx="19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EF-ED41-BAF4-49FAD1ED4F4C}"/>
            </c:ext>
          </c:extLst>
        </c:ser>
        <c:ser>
          <c:idx val="196"/>
          <c:order val="196"/>
          <c:tx>
            <c:strRef>
              <c:f>Sheet2!$GQ$4</c:f>
              <c:strCache>
                <c:ptCount val="1"/>
                <c:pt idx="0">
                  <c:v>23-Nov</c:v>
                </c:pt>
              </c:strCache>
            </c:strRef>
          </c:tx>
          <c:spPr>
            <a:solidFill>
              <a:schemeClr val="accent3">
                <a:shade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Sheet2!$GQ$6:$GQ$25</c:f>
              <c:numCache>
                <c:formatCode>General</c:formatCode>
                <c:ptCount val="20"/>
                <c:pt idx="0">
                  <c:v>1326</c:v>
                </c:pt>
                <c:pt idx="1">
                  <c:v>747</c:v>
                </c:pt>
                <c:pt idx="2">
                  <c:v>973</c:v>
                </c:pt>
                <c:pt idx="3">
                  <c:v>725</c:v>
                </c:pt>
                <c:pt idx="4">
                  <c:v>722</c:v>
                </c:pt>
                <c:pt idx="5">
                  <c:v>694</c:v>
                </c:pt>
                <c:pt idx="6">
                  <c:v>650</c:v>
                </c:pt>
                <c:pt idx="7">
                  <c:v>634</c:v>
                </c:pt>
                <c:pt idx="8">
                  <c:v>657</c:v>
                </c:pt>
                <c:pt idx="9">
                  <c:v>660</c:v>
                </c:pt>
                <c:pt idx="10">
                  <c:v>649</c:v>
                </c:pt>
                <c:pt idx="11">
                  <c:v>604</c:v>
                </c:pt>
                <c:pt idx="12">
                  <c:v>555</c:v>
                </c:pt>
                <c:pt idx="13">
                  <c:v>439</c:v>
                </c:pt>
                <c:pt idx="14">
                  <c:v>522</c:v>
                </c:pt>
                <c:pt idx="15">
                  <c:v>437</c:v>
                </c:pt>
                <c:pt idx="16">
                  <c:v>412</c:v>
                </c:pt>
                <c:pt idx="17">
                  <c:v>462</c:v>
                </c:pt>
                <c:pt idx="18">
                  <c:v>428</c:v>
                </c:pt>
                <c:pt idx="19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0-4F7B-8959-9D9DEFFC9BF4}"/>
            </c:ext>
          </c:extLst>
        </c:ser>
        <c:ser>
          <c:idx val="197"/>
          <c:order val="197"/>
          <c:tx>
            <c:strRef>
              <c:f>Sheet2!$GR$4</c:f>
              <c:strCache>
                <c:ptCount val="1"/>
                <c:pt idx="0">
                  <c:v>24-Nov</c:v>
                </c:pt>
              </c:strCache>
            </c:strRef>
          </c:tx>
          <c:spPr>
            <a:solidFill>
              <a:schemeClr val="accent3">
                <a:shade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Sheet2!$GR$6:$GR$25</c:f>
              <c:numCache>
                <c:formatCode>General</c:formatCode>
                <c:ptCount val="20"/>
                <c:pt idx="0">
                  <c:v>1331</c:v>
                </c:pt>
                <c:pt idx="1">
                  <c:v>747</c:v>
                </c:pt>
                <c:pt idx="2">
                  <c:v>974</c:v>
                </c:pt>
                <c:pt idx="3">
                  <c:v>723</c:v>
                </c:pt>
                <c:pt idx="4">
                  <c:v>722</c:v>
                </c:pt>
                <c:pt idx="5">
                  <c:v>694</c:v>
                </c:pt>
                <c:pt idx="6">
                  <c:v>651</c:v>
                </c:pt>
                <c:pt idx="7">
                  <c:v>641</c:v>
                </c:pt>
                <c:pt idx="8">
                  <c:v>664</c:v>
                </c:pt>
                <c:pt idx="9">
                  <c:v>659</c:v>
                </c:pt>
                <c:pt idx="10">
                  <c:v>649</c:v>
                </c:pt>
                <c:pt idx="11">
                  <c:v>604</c:v>
                </c:pt>
                <c:pt idx="12">
                  <c:v>556</c:v>
                </c:pt>
                <c:pt idx="13">
                  <c:v>491</c:v>
                </c:pt>
                <c:pt idx="14">
                  <c:v>521</c:v>
                </c:pt>
                <c:pt idx="15">
                  <c:v>446</c:v>
                </c:pt>
                <c:pt idx="16">
                  <c:v>459</c:v>
                </c:pt>
                <c:pt idx="17">
                  <c:v>463</c:v>
                </c:pt>
                <c:pt idx="18">
                  <c:v>435</c:v>
                </c:pt>
                <c:pt idx="19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0-4F7B-8959-9D9DEFFC9BF4}"/>
            </c:ext>
          </c:extLst>
        </c:ser>
        <c:ser>
          <c:idx val="198"/>
          <c:order val="198"/>
          <c:tx>
            <c:strRef>
              <c:f>Sheet2!$GS$4</c:f>
              <c:strCache>
                <c:ptCount val="1"/>
                <c:pt idx="0">
                  <c:v>25-Nov</c:v>
                </c:pt>
              </c:strCache>
            </c:strRef>
          </c:tx>
          <c:spPr>
            <a:solidFill>
              <a:schemeClr val="accent3">
                <a:shade val="3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Sheet2!$GS$6:$GS$25</c:f>
              <c:numCache>
                <c:formatCode>General</c:formatCode>
                <c:ptCount val="20"/>
                <c:pt idx="0">
                  <c:v>1332</c:v>
                </c:pt>
                <c:pt idx="1">
                  <c:v>837</c:v>
                </c:pt>
                <c:pt idx="2">
                  <c:v>973</c:v>
                </c:pt>
                <c:pt idx="3">
                  <c:v>725</c:v>
                </c:pt>
                <c:pt idx="4">
                  <c:v>721</c:v>
                </c:pt>
                <c:pt idx="5">
                  <c:v>693</c:v>
                </c:pt>
                <c:pt idx="6">
                  <c:v>650</c:v>
                </c:pt>
                <c:pt idx="7">
                  <c:v>661</c:v>
                </c:pt>
                <c:pt idx="8">
                  <c:v>666</c:v>
                </c:pt>
                <c:pt idx="9">
                  <c:v>661</c:v>
                </c:pt>
                <c:pt idx="10">
                  <c:v>646</c:v>
                </c:pt>
                <c:pt idx="11">
                  <c:v>606</c:v>
                </c:pt>
                <c:pt idx="12">
                  <c:v>555</c:v>
                </c:pt>
                <c:pt idx="13">
                  <c:v>509</c:v>
                </c:pt>
                <c:pt idx="14">
                  <c:v>521</c:v>
                </c:pt>
                <c:pt idx="15">
                  <c:v>448</c:v>
                </c:pt>
                <c:pt idx="16">
                  <c:v>465</c:v>
                </c:pt>
                <c:pt idx="17">
                  <c:v>463</c:v>
                </c:pt>
                <c:pt idx="18">
                  <c:v>436</c:v>
                </c:pt>
                <c:pt idx="19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90-4F7B-8959-9D9DEFFC9BF4}"/>
            </c:ext>
          </c:extLst>
        </c:ser>
        <c:ser>
          <c:idx val="199"/>
          <c:order val="199"/>
          <c:tx>
            <c:strRef>
              <c:f>Sheet2!$GT$4</c:f>
              <c:strCache>
                <c:ptCount val="1"/>
                <c:pt idx="0">
                  <c:v>27-Nov</c:v>
                </c:pt>
              </c:strCache>
            </c:strRef>
          </c:tx>
          <c:spPr>
            <a:solidFill>
              <a:schemeClr val="accent3">
                <a:shade val="3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Sheet2!$GT$6:$GT$25</c:f>
              <c:numCache>
                <c:formatCode>General</c:formatCode>
                <c:ptCount val="20"/>
                <c:pt idx="0">
                  <c:v>1332</c:v>
                </c:pt>
                <c:pt idx="1">
                  <c:v>973</c:v>
                </c:pt>
                <c:pt idx="2">
                  <c:v>974</c:v>
                </c:pt>
                <c:pt idx="3">
                  <c:v>727</c:v>
                </c:pt>
                <c:pt idx="4">
                  <c:v>720</c:v>
                </c:pt>
                <c:pt idx="5">
                  <c:v>694</c:v>
                </c:pt>
                <c:pt idx="6">
                  <c:v>655</c:v>
                </c:pt>
                <c:pt idx="7">
                  <c:v>664</c:v>
                </c:pt>
                <c:pt idx="8">
                  <c:v>668</c:v>
                </c:pt>
                <c:pt idx="9">
                  <c:v>662</c:v>
                </c:pt>
                <c:pt idx="10">
                  <c:v>644</c:v>
                </c:pt>
                <c:pt idx="11">
                  <c:v>605</c:v>
                </c:pt>
                <c:pt idx="12">
                  <c:v>554</c:v>
                </c:pt>
                <c:pt idx="13">
                  <c:v>537</c:v>
                </c:pt>
                <c:pt idx="14">
                  <c:v>520</c:v>
                </c:pt>
                <c:pt idx="15">
                  <c:v>469</c:v>
                </c:pt>
                <c:pt idx="16">
                  <c:v>466</c:v>
                </c:pt>
                <c:pt idx="17">
                  <c:v>464</c:v>
                </c:pt>
                <c:pt idx="18">
                  <c:v>439</c:v>
                </c:pt>
                <c:pt idx="19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90-4F7B-8959-9D9DEFFC9BF4}"/>
            </c:ext>
          </c:extLst>
        </c:ser>
        <c:ser>
          <c:idx val="200"/>
          <c:order val="200"/>
          <c:tx>
            <c:strRef>
              <c:f>Sheet2!$GU$4</c:f>
              <c:strCache>
                <c:ptCount val="1"/>
                <c:pt idx="0">
                  <c:v>30-Nov</c:v>
                </c:pt>
              </c:strCache>
            </c:strRef>
          </c:tx>
          <c:spPr>
            <a:solidFill>
              <a:schemeClr val="accent3">
                <a:shade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Sheet2!$A$6:$A$25</c:f>
              <c:strCache>
                <c:ptCount val="20"/>
                <c:pt idx="0">
                  <c:v>Seagoville FCI</c:v>
                </c:pt>
                <c:pt idx="1">
                  <c:v>Beaumont Low FCI</c:v>
                </c:pt>
                <c:pt idx="2">
                  <c:v>Elkton FCI</c:v>
                </c:pt>
                <c:pt idx="3">
                  <c:v>Big Spring FCI</c:v>
                </c:pt>
                <c:pt idx="4">
                  <c:v>Lompoc FCI</c:v>
                </c:pt>
                <c:pt idx="5">
                  <c:v>Forrest City Low FCI</c:v>
                </c:pt>
                <c:pt idx="6">
                  <c:v>Fort Worth FMC</c:v>
                </c:pt>
                <c:pt idx="7">
                  <c:v>Greenville FCI</c:v>
                </c:pt>
                <c:pt idx="8">
                  <c:v>Tuscon USP</c:v>
                </c:pt>
                <c:pt idx="9">
                  <c:v>Oxford FCI</c:v>
                </c:pt>
                <c:pt idx="10">
                  <c:v>Butner Low FCI</c:v>
                </c:pt>
                <c:pt idx="11">
                  <c:v>Terminal Island FCI</c:v>
                </c:pt>
                <c:pt idx="12">
                  <c:v>Leavenworth USP</c:v>
                </c:pt>
                <c:pt idx="13">
                  <c:v>Marion USP</c:v>
                </c:pt>
                <c:pt idx="14">
                  <c:v>Carswell FMC</c:v>
                </c:pt>
                <c:pt idx="15">
                  <c:v>Thomson USP</c:v>
                </c:pt>
                <c:pt idx="16">
                  <c:v>Victorville Medium I FCI</c:v>
                </c:pt>
                <c:pt idx="17">
                  <c:v>Waseca FCI</c:v>
                </c:pt>
                <c:pt idx="18">
                  <c:v>Springfield MCFP</c:v>
                </c:pt>
                <c:pt idx="19">
                  <c:v>Jesup FCI</c:v>
                </c:pt>
              </c:strCache>
            </c:strRef>
          </c:cat>
          <c:val>
            <c:numRef>
              <c:f>Sheet2!$GU$6:$GU$25</c:f>
              <c:numCache>
                <c:formatCode>General</c:formatCode>
                <c:ptCount val="20"/>
                <c:pt idx="0">
                  <c:v>1331</c:v>
                </c:pt>
                <c:pt idx="1">
                  <c:v>989</c:v>
                </c:pt>
                <c:pt idx="2">
                  <c:v>978</c:v>
                </c:pt>
                <c:pt idx="3">
                  <c:v>727</c:v>
                </c:pt>
                <c:pt idx="4">
                  <c:v>720</c:v>
                </c:pt>
                <c:pt idx="5">
                  <c:v>694</c:v>
                </c:pt>
                <c:pt idx="6">
                  <c:v>679</c:v>
                </c:pt>
                <c:pt idx="7">
                  <c:v>679</c:v>
                </c:pt>
                <c:pt idx="8">
                  <c:v>679</c:v>
                </c:pt>
                <c:pt idx="9">
                  <c:v>664</c:v>
                </c:pt>
                <c:pt idx="10">
                  <c:v>644</c:v>
                </c:pt>
                <c:pt idx="11">
                  <c:v>604</c:v>
                </c:pt>
                <c:pt idx="12">
                  <c:v>554</c:v>
                </c:pt>
                <c:pt idx="13">
                  <c:v>543</c:v>
                </c:pt>
                <c:pt idx="14">
                  <c:v>519</c:v>
                </c:pt>
                <c:pt idx="15">
                  <c:v>481</c:v>
                </c:pt>
                <c:pt idx="16">
                  <c:v>466</c:v>
                </c:pt>
                <c:pt idx="17">
                  <c:v>463</c:v>
                </c:pt>
                <c:pt idx="18">
                  <c:v>442</c:v>
                </c:pt>
                <c:pt idx="19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36-BC40-80F6-94DA63B5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0213808"/>
        <c:axId val="1772312384"/>
      </c:barChart>
      <c:catAx>
        <c:axId val="18602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312384"/>
        <c:crosses val="autoZero"/>
        <c:auto val="1"/>
        <c:lblAlgn val="ctr"/>
        <c:lblOffset val="100"/>
        <c:noMultiLvlLbl val="0"/>
      </c:catAx>
      <c:valAx>
        <c:axId val="17723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21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513252440504036E-2"/>
          <c:y val="0.91576683291107019"/>
          <c:w val="0.83022004901549618"/>
          <c:h val="8.4233239007462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(Active,</a:t>
            </a:r>
            <a:r>
              <a:rPr lang="en-US" baseline="0"/>
              <a:t> Recovered and Deaths) COVID-19 Cases in BOP Facilities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Sheet2!$A$278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Sheet2!$B$4:$DF$4</c:f>
              <c:strCache>
                <c:ptCount val="109"/>
                <c:pt idx="0">
                  <c:v>Apr. 6</c:v>
                </c:pt>
                <c:pt idx="1">
                  <c:v>Apr. 7</c:v>
                </c:pt>
                <c:pt idx="2">
                  <c:v>Apr. 8</c:v>
                </c:pt>
                <c:pt idx="3">
                  <c:v>Apr. 10</c:v>
                </c:pt>
                <c:pt idx="4">
                  <c:v>Apr. 11</c:v>
                </c:pt>
                <c:pt idx="5">
                  <c:v>Apr. 12</c:v>
                </c:pt>
                <c:pt idx="6">
                  <c:v>Apr. 13</c:v>
                </c:pt>
                <c:pt idx="7">
                  <c:v>Apr. 14</c:v>
                </c:pt>
                <c:pt idx="8">
                  <c:v>Apr. 15</c:v>
                </c:pt>
                <c:pt idx="9">
                  <c:v>Apr. 16</c:v>
                </c:pt>
                <c:pt idx="10">
                  <c:v>Apr. 17</c:v>
                </c:pt>
                <c:pt idx="11">
                  <c:v>Apr. 18</c:v>
                </c:pt>
                <c:pt idx="12">
                  <c:v>Apr. 19</c:v>
                </c:pt>
                <c:pt idx="13">
                  <c:v>Apr. 20 </c:v>
                </c:pt>
                <c:pt idx="14">
                  <c:v>Apr. 21</c:v>
                </c:pt>
                <c:pt idx="15">
                  <c:v>Apr. 22</c:v>
                </c:pt>
                <c:pt idx="16">
                  <c:v>Apr. 23</c:v>
                </c:pt>
                <c:pt idx="17">
                  <c:v>Apr. 24</c:v>
                </c:pt>
                <c:pt idx="18">
                  <c:v>Apr. 25</c:v>
                </c:pt>
                <c:pt idx="19">
                  <c:v>Apr. 26</c:v>
                </c:pt>
                <c:pt idx="20">
                  <c:v>Apr. 27</c:v>
                </c:pt>
                <c:pt idx="21">
                  <c:v>Apr. 28</c:v>
                </c:pt>
                <c:pt idx="22">
                  <c:v>Apr. 29</c:v>
                </c:pt>
                <c:pt idx="23">
                  <c:v>Apr. 30</c:v>
                </c:pt>
                <c:pt idx="24">
                  <c:v>May 1</c:v>
                </c:pt>
                <c:pt idx="25">
                  <c:v>May 2</c:v>
                </c:pt>
                <c:pt idx="26">
                  <c:v>May 3</c:v>
                </c:pt>
                <c:pt idx="27">
                  <c:v>May 4</c:v>
                </c:pt>
                <c:pt idx="28">
                  <c:v>May 5</c:v>
                </c:pt>
                <c:pt idx="29">
                  <c:v>May 6</c:v>
                </c:pt>
                <c:pt idx="30">
                  <c:v>May 7</c:v>
                </c:pt>
                <c:pt idx="31">
                  <c:v>May 8</c:v>
                </c:pt>
                <c:pt idx="32">
                  <c:v>May 9</c:v>
                </c:pt>
                <c:pt idx="33">
                  <c:v>May 10</c:v>
                </c:pt>
                <c:pt idx="34">
                  <c:v>May 11</c:v>
                </c:pt>
                <c:pt idx="35">
                  <c:v>May 12</c:v>
                </c:pt>
                <c:pt idx="36">
                  <c:v>May 13</c:v>
                </c:pt>
                <c:pt idx="37">
                  <c:v>May 14</c:v>
                </c:pt>
                <c:pt idx="38">
                  <c:v>May 15</c:v>
                </c:pt>
                <c:pt idx="39">
                  <c:v>May 16</c:v>
                </c:pt>
                <c:pt idx="40">
                  <c:v>May 17</c:v>
                </c:pt>
                <c:pt idx="41">
                  <c:v>May 18</c:v>
                </c:pt>
                <c:pt idx="42">
                  <c:v>May 19</c:v>
                </c:pt>
                <c:pt idx="43">
                  <c:v>May 20</c:v>
                </c:pt>
                <c:pt idx="44">
                  <c:v>21-May</c:v>
                </c:pt>
                <c:pt idx="45">
                  <c:v>22-May</c:v>
                </c:pt>
                <c:pt idx="46">
                  <c:v>23-May</c:v>
                </c:pt>
                <c:pt idx="47">
                  <c:v>24-May</c:v>
                </c:pt>
                <c:pt idx="48">
                  <c:v>25-May</c:v>
                </c:pt>
                <c:pt idx="49">
                  <c:v>26-May</c:v>
                </c:pt>
                <c:pt idx="50">
                  <c:v>27-May</c:v>
                </c:pt>
                <c:pt idx="51">
                  <c:v>28-May</c:v>
                </c:pt>
                <c:pt idx="52">
                  <c:v>29-May</c:v>
                </c:pt>
                <c:pt idx="53">
                  <c:v>30-May</c:v>
                </c:pt>
                <c:pt idx="54">
                  <c:v>31-May</c:v>
                </c:pt>
                <c:pt idx="55">
                  <c:v>1-Jun</c:v>
                </c:pt>
                <c:pt idx="56">
                  <c:v>2-Jun</c:v>
                </c:pt>
                <c:pt idx="57">
                  <c:v>3-Jun</c:v>
                </c:pt>
                <c:pt idx="58">
                  <c:v>4-Jun</c:v>
                </c:pt>
                <c:pt idx="59">
                  <c:v>5-Jun</c:v>
                </c:pt>
                <c:pt idx="60">
                  <c:v>6-Jun</c:v>
                </c:pt>
                <c:pt idx="61">
                  <c:v>7-Jun</c:v>
                </c:pt>
                <c:pt idx="62">
                  <c:v>8-Jun</c:v>
                </c:pt>
                <c:pt idx="63">
                  <c:v>9-Jun</c:v>
                </c:pt>
                <c:pt idx="64">
                  <c:v>10-Jun</c:v>
                </c:pt>
                <c:pt idx="65">
                  <c:v>11-Jun</c:v>
                </c:pt>
                <c:pt idx="66">
                  <c:v>12-Jun</c:v>
                </c:pt>
                <c:pt idx="67">
                  <c:v>13-Jun</c:v>
                </c:pt>
                <c:pt idx="68">
                  <c:v>14-Jun</c:v>
                </c:pt>
                <c:pt idx="69">
                  <c:v>15-Jun</c:v>
                </c:pt>
                <c:pt idx="70">
                  <c:v>16-Jun</c:v>
                </c:pt>
                <c:pt idx="71">
                  <c:v>17-Jun</c:v>
                </c:pt>
                <c:pt idx="72">
                  <c:v>18-Jun</c:v>
                </c:pt>
                <c:pt idx="73">
                  <c:v>19-Jun</c:v>
                </c:pt>
                <c:pt idx="74">
                  <c:v>20-Jun</c:v>
                </c:pt>
                <c:pt idx="75">
                  <c:v>21-Jun</c:v>
                </c:pt>
                <c:pt idx="76">
                  <c:v>22-Jun</c:v>
                </c:pt>
                <c:pt idx="77">
                  <c:v>23-Jun</c:v>
                </c:pt>
                <c:pt idx="78">
                  <c:v>24-Jun</c:v>
                </c:pt>
                <c:pt idx="79">
                  <c:v>25-Jun</c:v>
                </c:pt>
                <c:pt idx="80">
                  <c:v>26-Jun</c:v>
                </c:pt>
                <c:pt idx="81">
                  <c:v>27-Jun</c:v>
                </c:pt>
                <c:pt idx="82">
                  <c:v>28-Jun</c:v>
                </c:pt>
                <c:pt idx="83">
                  <c:v>29-Jun</c:v>
                </c:pt>
                <c:pt idx="84">
                  <c:v>30-Jun</c:v>
                </c:pt>
                <c:pt idx="85">
                  <c:v>1-Jul</c:v>
                </c:pt>
                <c:pt idx="86">
                  <c:v>2-Jul</c:v>
                </c:pt>
                <c:pt idx="87">
                  <c:v>3-Jul</c:v>
                </c:pt>
                <c:pt idx="88">
                  <c:v>4-Jul</c:v>
                </c:pt>
                <c:pt idx="89">
                  <c:v>5-Jul</c:v>
                </c:pt>
                <c:pt idx="90">
                  <c:v>7-Jul</c:v>
                </c:pt>
                <c:pt idx="91">
                  <c:v>8-Jul</c:v>
                </c:pt>
                <c:pt idx="92">
                  <c:v>9-Jul</c:v>
                </c:pt>
                <c:pt idx="93">
                  <c:v>10-Jul</c:v>
                </c:pt>
                <c:pt idx="94">
                  <c:v>11-Jul</c:v>
                </c:pt>
                <c:pt idx="95">
                  <c:v>12-Jul</c:v>
                </c:pt>
                <c:pt idx="96">
                  <c:v>13-Jul</c:v>
                </c:pt>
                <c:pt idx="97">
                  <c:v>14-Jul</c:v>
                </c:pt>
                <c:pt idx="98">
                  <c:v>15-Jul</c:v>
                </c:pt>
                <c:pt idx="99">
                  <c:v>16-Jul</c:v>
                </c:pt>
                <c:pt idx="100">
                  <c:v>17-Jul</c:v>
                </c:pt>
                <c:pt idx="101">
                  <c:v>18-Jul</c:v>
                </c:pt>
                <c:pt idx="102">
                  <c:v>19-Jul</c:v>
                </c:pt>
                <c:pt idx="103">
                  <c:v>20-Jul</c:v>
                </c:pt>
                <c:pt idx="104">
                  <c:v>21-Jul</c:v>
                </c:pt>
                <c:pt idx="105">
                  <c:v>22-Jul</c:v>
                </c:pt>
                <c:pt idx="106">
                  <c:v>24-Jul</c:v>
                </c:pt>
                <c:pt idx="107">
                  <c:v>25-Jul</c:v>
                </c:pt>
                <c:pt idx="108">
                  <c:v>26-Jul</c:v>
                </c:pt>
              </c:strCache>
            </c:strRef>
          </c:cat>
          <c:val>
            <c:numRef>
              <c:f>Sheet2!$B$278:$DF$278</c:f>
              <c:numCache>
                <c:formatCode>General</c:formatCode>
                <c:ptCount val="109"/>
                <c:pt idx="0">
                  <c:v>266</c:v>
                </c:pt>
                <c:pt idx="1">
                  <c:v>345</c:v>
                </c:pt>
                <c:pt idx="2">
                  <c:v>372</c:v>
                </c:pt>
                <c:pt idx="3">
                  <c:v>512</c:v>
                </c:pt>
                <c:pt idx="4">
                  <c:v>555</c:v>
                </c:pt>
                <c:pt idx="5">
                  <c:v>581</c:v>
                </c:pt>
                <c:pt idx="6">
                  <c:v>632</c:v>
                </c:pt>
                <c:pt idx="7">
                  <c:v>740</c:v>
                </c:pt>
                <c:pt idx="8">
                  <c:v>730</c:v>
                </c:pt>
                <c:pt idx="9">
                  <c:v>856</c:v>
                </c:pt>
                <c:pt idx="10">
                  <c:v>916</c:v>
                </c:pt>
                <c:pt idx="11">
                  <c:v>975</c:v>
                </c:pt>
                <c:pt idx="12">
                  <c:v>1009</c:v>
                </c:pt>
                <c:pt idx="13">
                  <c:v>1075</c:v>
                </c:pt>
                <c:pt idx="14">
                  <c:v>1154</c:v>
                </c:pt>
                <c:pt idx="15">
                  <c:v>1231</c:v>
                </c:pt>
                <c:pt idx="16">
                  <c:v>1355</c:v>
                </c:pt>
                <c:pt idx="17">
                  <c:v>1487</c:v>
                </c:pt>
                <c:pt idx="18">
                  <c:v>1579</c:v>
                </c:pt>
                <c:pt idx="19">
                  <c:v>1653</c:v>
                </c:pt>
                <c:pt idx="20">
                  <c:v>1917</c:v>
                </c:pt>
                <c:pt idx="21">
                  <c:v>2214</c:v>
                </c:pt>
                <c:pt idx="22">
                  <c:v>2453</c:v>
                </c:pt>
                <c:pt idx="23">
                  <c:v>2631</c:v>
                </c:pt>
                <c:pt idx="24">
                  <c:v>2874</c:v>
                </c:pt>
                <c:pt idx="25">
                  <c:v>2965</c:v>
                </c:pt>
                <c:pt idx="26">
                  <c:v>2975</c:v>
                </c:pt>
                <c:pt idx="27">
                  <c:v>3070</c:v>
                </c:pt>
                <c:pt idx="28">
                  <c:v>3175</c:v>
                </c:pt>
                <c:pt idx="29">
                  <c:v>3214</c:v>
                </c:pt>
                <c:pt idx="30">
                  <c:v>3801</c:v>
                </c:pt>
                <c:pt idx="31">
                  <c:v>4271</c:v>
                </c:pt>
                <c:pt idx="32">
                  <c:v>4522</c:v>
                </c:pt>
                <c:pt idx="33">
                  <c:v>4550</c:v>
                </c:pt>
                <c:pt idx="34">
                  <c:v>4611</c:v>
                </c:pt>
                <c:pt idx="35">
                  <c:v>4694</c:v>
                </c:pt>
                <c:pt idx="36">
                  <c:v>4770</c:v>
                </c:pt>
                <c:pt idx="37">
                  <c:v>4737</c:v>
                </c:pt>
                <c:pt idx="38">
                  <c:v>4785</c:v>
                </c:pt>
                <c:pt idx="39">
                  <c:v>4859</c:v>
                </c:pt>
                <c:pt idx="40">
                  <c:v>4899</c:v>
                </c:pt>
                <c:pt idx="41">
                  <c:v>4935</c:v>
                </c:pt>
                <c:pt idx="42">
                  <c:v>5015</c:v>
                </c:pt>
                <c:pt idx="43">
                  <c:v>5113</c:v>
                </c:pt>
                <c:pt idx="44">
                  <c:v>5188</c:v>
                </c:pt>
                <c:pt idx="45">
                  <c:v>5273</c:v>
                </c:pt>
                <c:pt idx="46">
                  <c:v>5302</c:v>
                </c:pt>
                <c:pt idx="47">
                  <c:v>5314</c:v>
                </c:pt>
                <c:pt idx="48">
                  <c:v>5338</c:v>
                </c:pt>
                <c:pt idx="49">
                  <c:v>5415</c:v>
                </c:pt>
                <c:pt idx="50">
                  <c:v>5638</c:v>
                </c:pt>
                <c:pt idx="51">
                  <c:v>5686</c:v>
                </c:pt>
                <c:pt idx="52">
                  <c:v>5825</c:v>
                </c:pt>
                <c:pt idx="53">
                  <c:v>5904</c:v>
                </c:pt>
                <c:pt idx="54">
                  <c:v>5908</c:v>
                </c:pt>
                <c:pt idx="55">
                  <c:v>5944</c:v>
                </c:pt>
                <c:pt idx="56">
                  <c:v>6227</c:v>
                </c:pt>
                <c:pt idx="57">
                  <c:v>6339</c:v>
                </c:pt>
                <c:pt idx="58">
                  <c:v>6374</c:v>
                </c:pt>
                <c:pt idx="59">
                  <c:v>6472</c:v>
                </c:pt>
                <c:pt idx="60">
                  <c:v>6537</c:v>
                </c:pt>
                <c:pt idx="61">
                  <c:v>6648</c:v>
                </c:pt>
                <c:pt idx="62">
                  <c:v>6741</c:v>
                </c:pt>
                <c:pt idx="63">
                  <c:v>6819</c:v>
                </c:pt>
                <c:pt idx="64">
                  <c:v>6831</c:v>
                </c:pt>
                <c:pt idx="65">
                  <c:v>6831</c:v>
                </c:pt>
                <c:pt idx="66">
                  <c:v>6857</c:v>
                </c:pt>
                <c:pt idx="67">
                  <c:v>6887</c:v>
                </c:pt>
                <c:pt idx="68">
                  <c:v>6881</c:v>
                </c:pt>
                <c:pt idx="69">
                  <c:v>6888</c:v>
                </c:pt>
                <c:pt idx="70">
                  <c:v>6903</c:v>
                </c:pt>
                <c:pt idx="71">
                  <c:v>6916</c:v>
                </c:pt>
                <c:pt idx="72">
                  <c:v>6984</c:v>
                </c:pt>
                <c:pt idx="73">
                  <c:v>7036</c:v>
                </c:pt>
                <c:pt idx="74">
                  <c:v>7045</c:v>
                </c:pt>
                <c:pt idx="75">
                  <c:v>7060</c:v>
                </c:pt>
                <c:pt idx="76">
                  <c:v>7073</c:v>
                </c:pt>
                <c:pt idx="77">
                  <c:v>7095</c:v>
                </c:pt>
                <c:pt idx="78">
                  <c:v>7114</c:v>
                </c:pt>
                <c:pt idx="79">
                  <c:v>7148</c:v>
                </c:pt>
                <c:pt idx="80">
                  <c:v>7162</c:v>
                </c:pt>
                <c:pt idx="81">
                  <c:v>7262</c:v>
                </c:pt>
                <c:pt idx="82">
                  <c:v>7282</c:v>
                </c:pt>
                <c:pt idx="83">
                  <c:v>7363</c:v>
                </c:pt>
                <c:pt idx="84">
                  <c:v>7443</c:v>
                </c:pt>
                <c:pt idx="85">
                  <c:v>7532</c:v>
                </c:pt>
                <c:pt idx="86">
                  <c:v>7617</c:v>
                </c:pt>
                <c:pt idx="87">
                  <c:v>7797</c:v>
                </c:pt>
                <c:pt idx="88">
                  <c:v>7874</c:v>
                </c:pt>
                <c:pt idx="89">
                  <c:v>7923</c:v>
                </c:pt>
                <c:pt idx="90">
                  <c:v>8197</c:v>
                </c:pt>
                <c:pt idx="91">
                  <c:v>8305</c:v>
                </c:pt>
                <c:pt idx="92">
                  <c:v>8530</c:v>
                </c:pt>
                <c:pt idx="93">
                  <c:v>8750</c:v>
                </c:pt>
                <c:pt idx="94">
                  <c:v>8948</c:v>
                </c:pt>
                <c:pt idx="95">
                  <c:v>9030</c:v>
                </c:pt>
                <c:pt idx="96">
                  <c:v>9223</c:v>
                </c:pt>
                <c:pt idx="97">
                  <c:v>9529</c:v>
                </c:pt>
                <c:pt idx="98">
                  <c:v>9730</c:v>
                </c:pt>
                <c:pt idx="99">
                  <c:v>9874</c:v>
                </c:pt>
                <c:pt idx="100">
                  <c:v>10068</c:v>
                </c:pt>
                <c:pt idx="101">
                  <c:v>10257</c:v>
                </c:pt>
                <c:pt idx="102">
                  <c:v>10302</c:v>
                </c:pt>
                <c:pt idx="103">
                  <c:v>10641</c:v>
                </c:pt>
                <c:pt idx="104">
                  <c:v>10811</c:v>
                </c:pt>
                <c:pt idx="105">
                  <c:v>11033</c:v>
                </c:pt>
                <c:pt idx="106">
                  <c:v>11319</c:v>
                </c:pt>
                <c:pt idx="107">
                  <c:v>11391</c:v>
                </c:pt>
                <c:pt idx="108">
                  <c:v>11418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E-4EB9-80C2-652756B2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0077120"/>
        <c:axId val="1218108592"/>
      </c:barChart>
      <c:catAx>
        <c:axId val="122007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108592"/>
        <c:crosses val="autoZero"/>
        <c:auto val="1"/>
        <c:lblAlgn val="ctr"/>
        <c:lblOffset val="100"/>
        <c:noMultiLvlLbl val="0"/>
      </c:catAx>
      <c:valAx>
        <c:axId val="121810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07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Seagoville FCI</a:t>
            </a:r>
          </a:p>
          <a:p>
            <a:pPr>
              <a:defRPr/>
            </a:pPr>
            <a:r>
              <a:rPr lang="en-US"/>
              <a:t>DAILY TOTALS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92494583569249"/>
          <c:y val="0.19483812205712686"/>
          <c:w val="0.87754177602799655"/>
          <c:h val="0.64236074657334497"/>
        </c:manualLayout>
      </c:layout>
      <c:areaChart>
        <c:grouping val="stacked"/>
        <c:varyColors val="0"/>
        <c:ser>
          <c:idx val="1"/>
          <c:order val="1"/>
          <c:tx>
            <c:strRef>
              <c:f>Sheet2!$A$6:$D$6</c:f>
              <c:strCache>
                <c:ptCount val="4"/>
                <c:pt idx="0">
                  <c:v>Seagoville FCI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Sheet2!$E$4:$GU$4</c:f>
              <c:strCache>
                <c:ptCount val="199"/>
                <c:pt idx="0">
                  <c:v>Apr. 10</c:v>
                </c:pt>
                <c:pt idx="1">
                  <c:v>Apr. 11</c:v>
                </c:pt>
                <c:pt idx="2">
                  <c:v>Apr. 12</c:v>
                </c:pt>
                <c:pt idx="3">
                  <c:v>Apr. 13</c:v>
                </c:pt>
                <c:pt idx="4">
                  <c:v>Apr. 14</c:v>
                </c:pt>
                <c:pt idx="5">
                  <c:v>Apr. 15</c:v>
                </c:pt>
                <c:pt idx="6">
                  <c:v>Apr. 16</c:v>
                </c:pt>
                <c:pt idx="7">
                  <c:v>Apr. 17</c:v>
                </c:pt>
                <c:pt idx="8">
                  <c:v>Apr. 18</c:v>
                </c:pt>
                <c:pt idx="9">
                  <c:v>Apr. 19</c:v>
                </c:pt>
                <c:pt idx="10">
                  <c:v>Apr. 20 </c:v>
                </c:pt>
                <c:pt idx="11">
                  <c:v>Apr. 21</c:v>
                </c:pt>
                <c:pt idx="12">
                  <c:v>Apr. 22</c:v>
                </c:pt>
                <c:pt idx="13">
                  <c:v>Apr. 23</c:v>
                </c:pt>
                <c:pt idx="14">
                  <c:v>Apr. 24</c:v>
                </c:pt>
                <c:pt idx="15">
                  <c:v>Apr. 25</c:v>
                </c:pt>
                <c:pt idx="16">
                  <c:v>Apr. 26</c:v>
                </c:pt>
                <c:pt idx="17">
                  <c:v>Apr. 27</c:v>
                </c:pt>
                <c:pt idx="18">
                  <c:v>Apr. 28</c:v>
                </c:pt>
                <c:pt idx="19">
                  <c:v>Apr. 29</c:v>
                </c:pt>
                <c:pt idx="20">
                  <c:v>Apr. 30</c:v>
                </c:pt>
                <c:pt idx="21">
                  <c:v>May 1</c:v>
                </c:pt>
                <c:pt idx="22">
                  <c:v>May 2</c:v>
                </c:pt>
                <c:pt idx="23">
                  <c:v>May 3</c:v>
                </c:pt>
                <c:pt idx="24">
                  <c:v>May 4</c:v>
                </c:pt>
                <c:pt idx="25">
                  <c:v>May 5</c:v>
                </c:pt>
                <c:pt idx="26">
                  <c:v>May 6</c:v>
                </c:pt>
                <c:pt idx="27">
                  <c:v>May 7</c:v>
                </c:pt>
                <c:pt idx="28">
                  <c:v>May 8</c:v>
                </c:pt>
                <c:pt idx="29">
                  <c:v>May 9</c:v>
                </c:pt>
                <c:pt idx="30">
                  <c:v>May 10</c:v>
                </c:pt>
                <c:pt idx="31">
                  <c:v>May 11</c:v>
                </c:pt>
                <c:pt idx="32">
                  <c:v>May 12</c:v>
                </c:pt>
                <c:pt idx="33">
                  <c:v>May 13</c:v>
                </c:pt>
                <c:pt idx="34">
                  <c:v>May 14</c:v>
                </c:pt>
                <c:pt idx="35">
                  <c:v>May 15</c:v>
                </c:pt>
                <c:pt idx="36">
                  <c:v>May 16</c:v>
                </c:pt>
                <c:pt idx="37">
                  <c:v>May 17</c:v>
                </c:pt>
                <c:pt idx="38">
                  <c:v>May 18</c:v>
                </c:pt>
                <c:pt idx="39">
                  <c:v>May 19</c:v>
                </c:pt>
                <c:pt idx="40">
                  <c:v>May 20</c:v>
                </c:pt>
                <c:pt idx="41">
                  <c:v>21-May</c:v>
                </c:pt>
                <c:pt idx="42">
                  <c:v>22-May</c:v>
                </c:pt>
                <c:pt idx="43">
                  <c:v>23-May</c:v>
                </c:pt>
                <c:pt idx="44">
                  <c:v>24-May</c:v>
                </c:pt>
                <c:pt idx="45">
                  <c:v>25-May</c:v>
                </c:pt>
                <c:pt idx="46">
                  <c:v>26-May</c:v>
                </c:pt>
                <c:pt idx="47">
                  <c:v>27-May</c:v>
                </c:pt>
                <c:pt idx="48">
                  <c:v>28-May</c:v>
                </c:pt>
                <c:pt idx="49">
                  <c:v>29-May</c:v>
                </c:pt>
                <c:pt idx="50">
                  <c:v>30-May</c:v>
                </c:pt>
                <c:pt idx="51">
                  <c:v>31-May</c:v>
                </c:pt>
                <c:pt idx="52">
                  <c:v>1-Jun</c:v>
                </c:pt>
                <c:pt idx="53">
                  <c:v>2-Jun</c:v>
                </c:pt>
                <c:pt idx="54">
                  <c:v>3-Jun</c:v>
                </c:pt>
                <c:pt idx="55">
                  <c:v>4-Jun</c:v>
                </c:pt>
                <c:pt idx="56">
                  <c:v>5-Jun</c:v>
                </c:pt>
                <c:pt idx="57">
                  <c:v>6-Jun</c:v>
                </c:pt>
                <c:pt idx="58">
                  <c:v>7-Jun</c:v>
                </c:pt>
                <c:pt idx="59">
                  <c:v>8-Jun</c:v>
                </c:pt>
                <c:pt idx="60">
                  <c:v>9-Jun</c:v>
                </c:pt>
                <c:pt idx="61">
                  <c:v>10-Jun</c:v>
                </c:pt>
                <c:pt idx="62">
                  <c:v>11-Jun</c:v>
                </c:pt>
                <c:pt idx="63">
                  <c:v>12-Jun</c:v>
                </c:pt>
                <c:pt idx="64">
                  <c:v>13-Jun</c:v>
                </c:pt>
                <c:pt idx="65">
                  <c:v>14-Jun</c:v>
                </c:pt>
                <c:pt idx="66">
                  <c:v>15-Jun</c:v>
                </c:pt>
                <c:pt idx="67">
                  <c:v>16-Jun</c:v>
                </c:pt>
                <c:pt idx="68">
                  <c:v>17-Jun</c:v>
                </c:pt>
                <c:pt idx="69">
                  <c:v>18-Jun</c:v>
                </c:pt>
                <c:pt idx="70">
                  <c:v>19-Jun</c:v>
                </c:pt>
                <c:pt idx="71">
                  <c:v>20-Jun</c:v>
                </c:pt>
                <c:pt idx="72">
                  <c:v>21-Jun</c:v>
                </c:pt>
                <c:pt idx="73">
                  <c:v>22-Jun</c:v>
                </c:pt>
                <c:pt idx="74">
                  <c:v>23-Jun</c:v>
                </c:pt>
                <c:pt idx="75">
                  <c:v>24-Jun</c:v>
                </c:pt>
                <c:pt idx="76">
                  <c:v>25-Jun</c:v>
                </c:pt>
                <c:pt idx="77">
                  <c:v>26-Jun</c:v>
                </c:pt>
                <c:pt idx="78">
                  <c:v>27-Jun</c:v>
                </c:pt>
                <c:pt idx="79">
                  <c:v>28-Jun</c:v>
                </c:pt>
                <c:pt idx="80">
                  <c:v>29-Jun</c:v>
                </c:pt>
                <c:pt idx="81">
                  <c:v>30-Jun</c:v>
                </c:pt>
                <c:pt idx="82">
                  <c:v>1-Jul</c:v>
                </c:pt>
                <c:pt idx="83">
                  <c:v>2-Jul</c:v>
                </c:pt>
                <c:pt idx="84">
                  <c:v>3-Jul</c:v>
                </c:pt>
                <c:pt idx="85">
                  <c:v>4-Jul</c:v>
                </c:pt>
                <c:pt idx="86">
                  <c:v>5-Jul</c:v>
                </c:pt>
                <c:pt idx="87">
                  <c:v>7-Jul</c:v>
                </c:pt>
                <c:pt idx="88">
                  <c:v>8-Jul</c:v>
                </c:pt>
                <c:pt idx="89">
                  <c:v>9-Jul</c:v>
                </c:pt>
                <c:pt idx="90">
                  <c:v>10-Jul</c:v>
                </c:pt>
                <c:pt idx="91">
                  <c:v>11-Jul</c:v>
                </c:pt>
                <c:pt idx="92">
                  <c:v>12-Jul</c:v>
                </c:pt>
                <c:pt idx="93">
                  <c:v>13-Jul</c:v>
                </c:pt>
                <c:pt idx="94">
                  <c:v>14-Jul</c:v>
                </c:pt>
                <c:pt idx="95">
                  <c:v>15-Jul</c:v>
                </c:pt>
                <c:pt idx="96">
                  <c:v>16-Jul</c:v>
                </c:pt>
                <c:pt idx="97">
                  <c:v>17-Jul</c:v>
                </c:pt>
                <c:pt idx="98">
                  <c:v>18-Jul</c:v>
                </c:pt>
                <c:pt idx="99">
                  <c:v>19-Jul</c:v>
                </c:pt>
                <c:pt idx="100">
                  <c:v>20-Jul</c:v>
                </c:pt>
                <c:pt idx="101">
                  <c:v>21-Jul</c:v>
                </c:pt>
                <c:pt idx="102">
                  <c:v>22-Jul</c:v>
                </c:pt>
                <c:pt idx="103">
                  <c:v>24-Jul</c:v>
                </c:pt>
                <c:pt idx="104">
                  <c:v>25-Jul</c:v>
                </c:pt>
                <c:pt idx="105">
                  <c:v>26-Jul</c:v>
                </c:pt>
                <c:pt idx="106">
                  <c:v>28-Jul</c:v>
                </c:pt>
                <c:pt idx="107">
                  <c:v>30-Jul</c:v>
                </c:pt>
                <c:pt idx="108">
                  <c:v>31-Jul</c:v>
                </c:pt>
                <c:pt idx="109">
                  <c:v>1-Aug</c:v>
                </c:pt>
                <c:pt idx="110">
                  <c:v>2-Aug</c:v>
                </c:pt>
                <c:pt idx="111">
                  <c:v>4-Aug</c:v>
                </c:pt>
                <c:pt idx="112">
                  <c:v>6-Aug</c:v>
                </c:pt>
                <c:pt idx="113">
                  <c:v>7-Aug</c:v>
                </c:pt>
                <c:pt idx="114">
                  <c:v>8-Aug</c:v>
                </c:pt>
                <c:pt idx="115">
                  <c:v>9-Aug</c:v>
                </c:pt>
                <c:pt idx="116">
                  <c:v>10-Aug</c:v>
                </c:pt>
                <c:pt idx="117">
                  <c:v>12-Aug</c:v>
                </c:pt>
                <c:pt idx="118">
                  <c:v>13-Aug</c:v>
                </c:pt>
                <c:pt idx="119">
                  <c:v>14-Aug</c:v>
                </c:pt>
                <c:pt idx="120">
                  <c:v>15-Aug</c:v>
                </c:pt>
                <c:pt idx="121">
                  <c:v>16-Aug</c:v>
                </c:pt>
                <c:pt idx="122">
                  <c:v>17-Aug</c:v>
                </c:pt>
                <c:pt idx="123">
                  <c:v>18-Aug</c:v>
                </c:pt>
                <c:pt idx="124">
                  <c:v>19-Aug</c:v>
                </c:pt>
                <c:pt idx="125">
                  <c:v>20-Aug</c:v>
                </c:pt>
                <c:pt idx="126">
                  <c:v>21-Aug</c:v>
                </c:pt>
                <c:pt idx="127">
                  <c:v>22-Aug</c:v>
                </c:pt>
                <c:pt idx="128">
                  <c:v>23-Aug</c:v>
                </c:pt>
                <c:pt idx="129">
                  <c:v>24-Aug</c:v>
                </c:pt>
                <c:pt idx="130">
                  <c:v>25-Aug</c:v>
                </c:pt>
                <c:pt idx="131">
                  <c:v>26-Aug</c:v>
                </c:pt>
                <c:pt idx="132">
                  <c:v>28-Aug</c:v>
                </c:pt>
                <c:pt idx="133">
                  <c:v>29-Aug</c:v>
                </c:pt>
                <c:pt idx="134">
                  <c:v>30-Aug</c:v>
                </c:pt>
                <c:pt idx="135">
                  <c:v>31-Aug</c:v>
                </c:pt>
                <c:pt idx="136">
                  <c:v>1-Sep</c:v>
                </c:pt>
                <c:pt idx="137">
                  <c:v>3-Sep</c:v>
                </c:pt>
                <c:pt idx="138">
                  <c:v>4-Sep</c:v>
                </c:pt>
                <c:pt idx="139">
                  <c:v>5-Sep</c:v>
                </c:pt>
                <c:pt idx="140">
                  <c:v>6-Sep</c:v>
                </c:pt>
                <c:pt idx="141">
                  <c:v>7-Sep</c:v>
                </c:pt>
                <c:pt idx="142">
                  <c:v>8-Sep</c:v>
                </c:pt>
                <c:pt idx="143">
                  <c:v>9-Sep</c:v>
                </c:pt>
                <c:pt idx="144">
                  <c:v>10-Sep</c:v>
                </c:pt>
                <c:pt idx="145">
                  <c:v>11-Sep</c:v>
                </c:pt>
                <c:pt idx="146">
                  <c:v>12-Sep</c:v>
                </c:pt>
                <c:pt idx="147">
                  <c:v>13-Sep</c:v>
                </c:pt>
                <c:pt idx="148">
                  <c:v>14-Sep</c:v>
                </c:pt>
                <c:pt idx="149">
                  <c:v>15-Sep</c:v>
                </c:pt>
                <c:pt idx="150">
                  <c:v>16-Sep</c:v>
                </c:pt>
                <c:pt idx="151">
                  <c:v>17-Sep</c:v>
                </c:pt>
                <c:pt idx="152">
                  <c:v>18-Sep</c:v>
                </c:pt>
                <c:pt idx="153">
                  <c:v>21-Sep</c:v>
                </c:pt>
                <c:pt idx="154">
                  <c:v>22-Sep</c:v>
                </c:pt>
                <c:pt idx="155">
                  <c:v>23-Sep</c:v>
                </c:pt>
                <c:pt idx="156">
                  <c:v>24-Sep</c:v>
                </c:pt>
                <c:pt idx="157">
                  <c:v>25-Sep</c:v>
                </c:pt>
                <c:pt idx="158">
                  <c:v>28-Sep</c:v>
                </c:pt>
                <c:pt idx="159">
                  <c:v>29-Sep</c:v>
                </c:pt>
                <c:pt idx="160">
                  <c:v>30-Sep</c:v>
                </c:pt>
                <c:pt idx="161">
                  <c:v>1-Oct</c:v>
                </c:pt>
                <c:pt idx="162">
                  <c:v>2-Oct</c:v>
                </c:pt>
                <c:pt idx="163">
                  <c:v>6-Oct</c:v>
                </c:pt>
                <c:pt idx="164">
                  <c:v>7-Oct</c:v>
                </c:pt>
                <c:pt idx="165">
                  <c:v>8-Oct</c:v>
                </c:pt>
                <c:pt idx="166">
                  <c:v>13-Oct</c:v>
                </c:pt>
                <c:pt idx="167">
                  <c:v>14-Oct</c:v>
                </c:pt>
                <c:pt idx="168">
                  <c:v>15-Oct</c:v>
                </c:pt>
                <c:pt idx="169">
                  <c:v>16-Oct</c:v>
                </c:pt>
                <c:pt idx="170">
                  <c:v>19-Oct</c:v>
                </c:pt>
                <c:pt idx="171">
                  <c:v>20-Oct</c:v>
                </c:pt>
                <c:pt idx="172">
                  <c:v>21-Oct</c:v>
                </c:pt>
                <c:pt idx="173">
                  <c:v>22-Oct</c:v>
                </c:pt>
                <c:pt idx="174">
                  <c:v>23-Oct</c:v>
                </c:pt>
                <c:pt idx="175">
                  <c:v>26-Oct</c:v>
                </c:pt>
                <c:pt idx="176">
                  <c:v>27-Oct</c:v>
                </c:pt>
                <c:pt idx="177">
                  <c:v>28-Oct</c:v>
                </c:pt>
                <c:pt idx="178">
                  <c:v>29-Oct</c:v>
                </c:pt>
                <c:pt idx="179">
                  <c:v>30-Oct</c:v>
                </c:pt>
                <c:pt idx="180">
                  <c:v>2-Nov</c:v>
                </c:pt>
                <c:pt idx="181">
                  <c:v>3-Nov</c:v>
                </c:pt>
                <c:pt idx="182">
                  <c:v>4-Nov</c:v>
                </c:pt>
                <c:pt idx="183">
                  <c:v>5-Nov</c:v>
                </c:pt>
                <c:pt idx="184">
                  <c:v>6-Nov</c:v>
                </c:pt>
                <c:pt idx="185">
                  <c:v>9-Nov</c:v>
                </c:pt>
                <c:pt idx="186">
                  <c:v>10-Nov</c:v>
                </c:pt>
                <c:pt idx="187">
                  <c:v>12-Nov</c:v>
                </c:pt>
                <c:pt idx="188">
                  <c:v>13-Nov</c:v>
                </c:pt>
                <c:pt idx="189">
                  <c:v>16-Nov</c:v>
                </c:pt>
                <c:pt idx="190">
                  <c:v>17-Nov</c:v>
                </c:pt>
                <c:pt idx="191">
                  <c:v>18-Nov</c:v>
                </c:pt>
                <c:pt idx="192">
                  <c:v>19-Nov</c:v>
                </c:pt>
                <c:pt idx="193">
                  <c:v>20-Nov</c:v>
                </c:pt>
                <c:pt idx="194">
                  <c:v>23-Nov</c:v>
                </c:pt>
                <c:pt idx="195">
                  <c:v>24-Nov</c:v>
                </c:pt>
                <c:pt idx="196">
                  <c:v>25-Nov</c:v>
                </c:pt>
                <c:pt idx="197">
                  <c:v>27-Nov</c:v>
                </c:pt>
                <c:pt idx="198">
                  <c:v>30-Nov</c:v>
                </c:pt>
              </c:strCache>
            </c:strRef>
          </c:cat>
          <c:val>
            <c:numRef>
              <c:f>Sheet2!$E$6:$GU$6</c:f>
              <c:numCache>
                <c:formatCode>General</c:formatCode>
                <c:ptCount val="19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3</c:v>
                </c:pt>
                <c:pt idx="76">
                  <c:v>3</c:v>
                </c:pt>
                <c:pt idx="77">
                  <c:v>7</c:v>
                </c:pt>
                <c:pt idx="78">
                  <c:v>33</c:v>
                </c:pt>
                <c:pt idx="79">
                  <c:v>49</c:v>
                </c:pt>
                <c:pt idx="80">
                  <c:v>64</c:v>
                </c:pt>
                <c:pt idx="81">
                  <c:v>89</c:v>
                </c:pt>
                <c:pt idx="82">
                  <c:v>114</c:v>
                </c:pt>
                <c:pt idx="83">
                  <c:v>159</c:v>
                </c:pt>
                <c:pt idx="84">
                  <c:v>232</c:v>
                </c:pt>
                <c:pt idx="85">
                  <c:v>255</c:v>
                </c:pt>
                <c:pt idx="86">
                  <c:v>285</c:v>
                </c:pt>
                <c:pt idx="87">
                  <c:v>418</c:v>
                </c:pt>
                <c:pt idx="88">
                  <c:v>498</c:v>
                </c:pt>
                <c:pt idx="89">
                  <c:v>552</c:v>
                </c:pt>
                <c:pt idx="90">
                  <c:v>678</c:v>
                </c:pt>
                <c:pt idx="91">
                  <c:v>737</c:v>
                </c:pt>
                <c:pt idx="92">
                  <c:v>789</c:v>
                </c:pt>
                <c:pt idx="93">
                  <c:v>834</c:v>
                </c:pt>
                <c:pt idx="94">
                  <c:v>893</c:v>
                </c:pt>
                <c:pt idx="95">
                  <c:v>961</c:v>
                </c:pt>
                <c:pt idx="96">
                  <c:v>1052</c:v>
                </c:pt>
                <c:pt idx="97">
                  <c:v>1087</c:v>
                </c:pt>
                <c:pt idx="98">
                  <c:v>1135</c:v>
                </c:pt>
                <c:pt idx="99">
                  <c:v>1138</c:v>
                </c:pt>
                <c:pt idx="100">
                  <c:v>1149</c:v>
                </c:pt>
                <c:pt idx="101">
                  <c:v>1176</c:v>
                </c:pt>
                <c:pt idx="102">
                  <c:v>1241</c:v>
                </c:pt>
                <c:pt idx="103">
                  <c:v>1281</c:v>
                </c:pt>
                <c:pt idx="104">
                  <c:v>1282</c:v>
                </c:pt>
                <c:pt idx="105">
                  <c:v>1282</c:v>
                </c:pt>
                <c:pt idx="106">
                  <c:v>1320</c:v>
                </c:pt>
                <c:pt idx="107">
                  <c:v>1349</c:v>
                </c:pt>
                <c:pt idx="108">
                  <c:v>1347</c:v>
                </c:pt>
                <c:pt idx="109">
                  <c:v>1347</c:v>
                </c:pt>
                <c:pt idx="110">
                  <c:v>1347</c:v>
                </c:pt>
                <c:pt idx="111">
                  <c:v>1348</c:v>
                </c:pt>
                <c:pt idx="112">
                  <c:v>1364</c:v>
                </c:pt>
                <c:pt idx="113">
                  <c:v>1364</c:v>
                </c:pt>
                <c:pt idx="114">
                  <c:v>1366</c:v>
                </c:pt>
                <c:pt idx="115">
                  <c:v>1369</c:v>
                </c:pt>
                <c:pt idx="116">
                  <c:v>1372</c:v>
                </c:pt>
                <c:pt idx="117">
                  <c:v>1380</c:v>
                </c:pt>
                <c:pt idx="118">
                  <c:v>1379</c:v>
                </c:pt>
                <c:pt idx="119">
                  <c:v>1380</c:v>
                </c:pt>
                <c:pt idx="120">
                  <c:v>1379</c:v>
                </c:pt>
                <c:pt idx="121">
                  <c:v>1380</c:v>
                </c:pt>
                <c:pt idx="122">
                  <c:v>1380</c:v>
                </c:pt>
                <c:pt idx="123">
                  <c:v>1379</c:v>
                </c:pt>
                <c:pt idx="124">
                  <c:v>1379</c:v>
                </c:pt>
                <c:pt idx="125">
                  <c:v>1392</c:v>
                </c:pt>
                <c:pt idx="126">
                  <c:v>1392</c:v>
                </c:pt>
                <c:pt idx="127">
                  <c:v>1393</c:v>
                </c:pt>
                <c:pt idx="128">
                  <c:v>1393</c:v>
                </c:pt>
                <c:pt idx="129">
                  <c:v>1393</c:v>
                </c:pt>
                <c:pt idx="130">
                  <c:v>1391</c:v>
                </c:pt>
                <c:pt idx="131">
                  <c:v>1387</c:v>
                </c:pt>
                <c:pt idx="132">
                  <c:v>1382</c:v>
                </c:pt>
                <c:pt idx="133">
                  <c:v>1382</c:v>
                </c:pt>
                <c:pt idx="134">
                  <c:v>1382</c:v>
                </c:pt>
                <c:pt idx="135">
                  <c:v>1382</c:v>
                </c:pt>
                <c:pt idx="136">
                  <c:v>1381</c:v>
                </c:pt>
                <c:pt idx="137">
                  <c:v>1366</c:v>
                </c:pt>
                <c:pt idx="138">
                  <c:v>1361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1359</c:v>
                </c:pt>
                <c:pt idx="144">
                  <c:v>1357</c:v>
                </c:pt>
                <c:pt idx="145">
                  <c:v>1356</c:v>
                </c:pt>
                <c:pt idx="146">
                  <c:v>1356</c:v>
                </c:pt>
                <c:pt idx="147">
                  <c:v>1356</c:v>
                </c:pt>
                <c:pt idx="148">
                  <c:v>1357</c:v>
                </c:pt>
                <c:pt idx="149">
                  <c:v>1357</c:v>
                </c:pt>
                <c:pt idx="150">
                  <c:v>1356</c:v>
                </c:pt>
                <c:pt idx="151">
                  <c:v>1354</c:v>
                </c:pt>
                <c:pt idx="152">
                  <c:v>1354</c:v>
                </c:pt>
                <c:pt idx="153">
                  <c:v>1356</c:v>
                </c:pt>
                <c:pt idx="154">
                  <c:v>1354</c:v>
                </c:pt>
                <c:pt idx="155">
                  <c:v>1350</c:v>
                </c:pt>
                <c:pt idx="156">
                  <c:v>1350</c:v>
                </c:pt>
                <c:pt idx="157">
                  <c:v>1349</c:v>
                </c:pt>
                <c:pt idx="158">
                  <c:v>1348</c:v>
                </c:pt>
                <c:pt idx="159">
                  <c:v>1344</c:v>
                </c:pt>
                <c:pt idx="160">
                  <c:v>1343</c:v>
                </c:pt>
                <c:pt idx="161">
                  <c:v>1340</c:v>
                </c:pt>
                <c:pt idx="162">
                  <c:v>1340</c:v>
                </c:pt>
                <c:pt idx="163">
                  <c:v>1337</c:v>
                </c:pt>
                <c:pt idx="164">
                  <c:v>1335</c:v>
                </c:pt>
                <c:pt idx="165">
                  <c:v>1336</c:v>
                </c:pt>
                <c:pt idx="166">
                  <c:v>1335</c:v>
                </c:pt>
                <c:pt idx="167">
                  <c:v>1335</c:v>
                </c:pt>
                <c:pt idx="168">
                  <c:v>1334</c:v>
                </c:pt>
                <c:pt idx="169">
                  <c:v>1333</c:v>
                </c:pt>
                <c:pt idx="170">
                  <c:v>1333</c:v>
                </c:pt>
                <c:pt idx="171">
                  <c:v>1331</c:v>
                </c:pt>
                <c:pt idx="172">
                  <c:v>1331</c:v>
                </c:pt>
                <c:pt idx="173">
                  <c:v>1331</c:v>
                </c:pt>
                <c:pt idx="174">
                  <c:v>1331</c:v>
                </c:pt>
                <c:pt idx="175">
                  <c:v>1332</c:v>
                </c:pt>
                <c:pt idx="176">
                  <c:v>1333</c:v>
                </c:pt>
                <c:pt idx="177">
                  <c:v>1331</c:v>
                </c:pt>
                <c:pt idx="178">
                  <c:v>1329</c:v>
                </c:pt>
                <c:pt idx="179">
                  <c:v>1325</c:v>
                </c:pt>
                <c:pt idx="180">
                  <c:v>1324</c:v>
                </c:pt>
                <c:pt idx="181">
                  <c:v>1324</c:v>
                </c:pt>
                <c:pt idx="182">
                  <c:v>1321</c:v>
                </c:pt>
                <c:pt idx="183">
                  <c:v>1321</c:v>
                </c:pt>
                <c:pt idx="184">
                  <c:v>1320</c:v>
                </c:pt>
                <c:pt idx="185">
                  <c:v>1330</c:v>
                </c:pt>
                <c:pt idx="186">
                  <c:v>1329</c:v>
                </c:pt>
                <c:pt idx="187">
                  <c:v>1325</c:v>
                </c:pt>
                <c:pt idx="188">
                  <c:v>1324</c:v>
                </c:pt>
                <c:pt idx="189">
                  <c:v>1329</c:v>
                </c:pt>
                <c:pt idx="190">
                  <c:v>1328</c:v>
                </c:pt>
                <c:pt idx="191">
                  <c:v>1327</c:v>
                </c:pt>
                <c:pt idx="192">
                  <c:v>1323</c:v>
                </c:pt>
                <c:pt idx="193">
                  <c:v>1326</c:v>
                </c:pt>
                <c:pt idx="194">
                  <c:v>1326</c:v>
                </c:pt>
                <c:pt idx="195">
                  <c:v>1331</c:v>
                </c:pt>
                <c:pt idx="196">
                  <c:v>1332</c:v>
                </c:pt>
                <c:pt idx="197">
                  <c:v>1332</c:v>
                </c:pt>
                <c:pt idx="198">
                  <c:v>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2-FD45-A465-403ED8731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69679"/>
        <c:axId val="85271311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Sheet2!$A$5:$D$5</c15:sqref>
                        </c15:formulaRef>
                      </c:ext>
                    </c:extLst>
                    <c:strCache>
                      <c:ptCount val="4"/>
                      <c:pt idx="1">
                        <c:v>Apr. 6</c:v>
                      </c:pt>
                      <c:pt idx="2">
                        <c:v>Apr. 7</c:v>
                      </c:pt>
                      <c:pt idx="3">
                        <c:v>Apr. 8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Sheet2!$E$4:$GU$4</c15:sqref>
                        </c15:formulaRef>
                      </c:ext>
                    </c:extLst>
                    <c:strCache>
                      <c:ptCount val="199"/>
                      <c:pt idx="0">
                        <c:v>Apr. 10</c:v>
                      </c:pt>
                      <c:pt idx="1">
                        <c:v>Apr. 11</c:v>
                      </c:pt>
                      <c:pt idx="2">
                        <c:v>Apr. 12</c:v>
                      </c:pt>
                      <c:pt idx="3">
                        <c:v>Apr. 13</c:v>
                      </c:pt>
                      <c:pt idx="4">
                        <c:v>Apr. 14</c:v>
                      </c:pt>
                      <c:pt idx="5">
                        <c:v>Apr. 15</c:v>
                      </c:pt>
                      <c:pt idx="6">
                        <c:v>Apr. 16</c:v>
                      </c:pt>
                      <c:pt idx="7">
                        <c:v>Apr. 17</c:v>
                      </c:pt>
                      <c:pt idx="8">
                        <c:v>Apr. 18</c:v>
                      </c:pt>
                      <c:pt idx="9">
                        <c:v>Apr. 19</c:v>
                      </c:pt>
                      <c:pt idx="10">
                        <c:v>Apr. 20 </c:v>
                      </c:pt>
                      <c:pt idx="11">
                        <c:v>Apr. 21</c:v>
                      </c:pt>
                      <c:pt idx="12">
                        <c:v>Apr. 22</c:v>
                      </c:pt>
                      <c:pt idx="13">
                        <c:v>Apr. 23</c:v>
                      </c:pt>
                      <c:pt idx="14">
                        <c:v>Apr. 24</c:v>
                      </c:pt>
                      <c:pt idx="15">
                        <c:v>Apr. 25</c:v>
                      </c:pt>
                      <c:pt idx="16">
                        <c:v>Apr. 26</c:v>
                      </c:pt>
                      <c:pt idx="17">
                        <c:v>Apr. 27</c:v>
                      </c:pt>
                      <c:pt idx="18">
                        <c:v>Apr. 28</c:v>
                      </c:pt>
                      <c:pt idx="19">
                        <c:v>Apr. 29</c:v>
                      </c:pt>
                      <c:pt idx="20">
                        <c:v>Apr. 30</c:v>
                      </c:pt>
                      <c:pt idx="21">
                        <c:v>May 1</c:v>
                      </c:pt>
                      <c:pt idx="22">
                        <c:v>May 2</c:v>
                      </c:pt>
                      <c:pt idx="23">
                        <c:v>May 3</c:v>
                      </c:pt>
                      <c:pt idx="24">
                        <c:v>May 4</c:v>
                      </c:pt>
                      <c:pt idx="25">
                        <c:v>May 5</c:v>
                      </c:pt>
                      <c:pt idx="26">
                        <c:v>May 6</c:v>
                      </c:pt>
                      <c:pt idx="27">
                        <c:v>May 7</c:v>
                      </c:pt>
                      <c:pt idx="28">
                        <c:v>May 8</c:v>
                      </c:pt>
                      <c:pt idx="29">
                        <c:v>May 9</c:v>
                      </c:pt>
                      <c:pt idx="30">
                        <c:v>May 10</c:v>
                      </c:pt>
                      <c:pt idx="31">
                        <c:v>May 11</c:v>
                      </c:pt>
                      <c:pt idx="32">
                        <c:v>May 12</c:v>
                      </c:pt>
                      <c:pt idx="33">
                        <c:v>May 13</c:v>
                      </c:pt>
                      <c:pt idx="34">
                        <c:v>May 14</c:v>
                      </c:pt>
                      <c:pt idx="35">
                        <c:v>May 15</c:v>
                      </c:pt>
                      <c:pt idx="36">
                        <c:v>May 16</c:v>
                      </c:pt>
                      <c:pt idx="37">
                        <c:v>May 17</c:v>
                      </c:pt>
                      <c:pt idx="38">
                        <c:v>May 18</c:v>
                      </c:pt>
                      <c:pt idx="39">
                        <c:v>May 19</c:v>
                      </c:pt>
                      <c:pt idx="40">
                        <c:v>May 20</c:v>
                      </c:pt>
                      <c:pt idx="41">
                        <c:v>21-May</c:v>
                      </c:pt>
                      <c:pt idx="42">
                        <c:v>22-May</c:v>
                      </c:pt>
                      <c:pt idx="43">
                        <c:v>23-May</c:v>
                      </c:pt>
                      <c:pt idx="44">
                        <c:v>24-May</c:v>
                      </c:pt>
                      <c:pt idx="45">
                        <c:v>25-May</c:v>
                      </c:pt>
                      <c:pt idx="46">
                        <c:v>26-May</c:v>
                      </c:pt>
                      <c:pt idx="47">
                        <c:v>27-May</c:v>
                      </c:pt>
                      <c:pt idx="48">
                        <c:v>28-May</c:v>
                      </c:pt>
                      <c:pt idx="49">
                        <c:v>29-May</c:v>
                      </c:pt>
                      <c:pt idx="50">
                        <c:v>30-May</c:v>
                      </c:pt>
                      <c:pt idx="51">
                        <c:v>31-May</c:v>
                      </c:pt>
                      <c:pt idx="52">
                        <c:v>1-Jun</c:v>
                      </c:pt>
                      <c:pt idx="53">
                        <c:v>2-Jun</c:v>
                      </c:pt>
                      <c:pt idx="54">
                        <c:v>3-Jun</c:v>
                      </c:pt>
                      <c:pt idx="55">
                        <c:v>4-Jun</c:v>
                      </c:pt>
                      <c:pt idx="56">
                        <c:v>5-Jun</c:v>
                      </c:pt>
                      <c:pt idx="57">
                        <c:v>6-Jun</c:v>
                      </c:pt>
                      <c:pt idx="58">
                        <c:v>7-Jun</c:v>
                      </c:pt>
                      <c:pt idx="59">
                        <c:v>8-Jun</c:v>
                      </c:pt>
                      <c:pt idx="60">
                        <c:v>9-Jun</c:v>
                      </c:pt>
                      <c:pt idx="61">
                        <c:v>10-Jun</c:v>
                      </c:pt>
                      <c:pt idx="62">
                        <c:v>11-Jun</c:v>
                      </c:pt>
                      <c:pt idx="63">
                        <c:v>12-Jun</c:v>
                      </c:pt>
                      <c:pt idx="64">
                        <c:v>13-Jun</c:v>
                      </c:pt>
                      <c:pt idx="65">
                        <c:v>14-Jun</c:v>
                      </c:pt>
                      <c:pt idx="66">
                        <c:v>15-Jun</c:v>
                      </c:pt>
                      <c:pt idx="67">
                        <c:v>16-Jun</c:v>
                      </c:pt>
                      <c:pt idx="68">
                        <c:v>17-Jun</c:v>
                      </c:pt>
                      <c:pt idx="69">
                        <c:v>18-Jun</c:v>
                      </c:pt>
                      <c:pt idx="70">
                        <c:v>19-Jun</c:v>
                      </c:pt>
                      <c:pt idx="71">
                        <c:v>20-Jun</c:v>
                      </c:pt>
                      <c:pt idx="72">
                        <c:v>21-Jun</c:v>
                      </c:pt>
                      <c:pt idx="73">
                        <c:v>22-Jun</c:v>
                      </c:pt>
                      <c:pt idx="74">
                        <c:v>23-Jun</c:v>
                      </c:pt>
                      <c:pt idx="75">
                        <c:v>24-Jun</c:v>
                      </c:pt>
                      <c:pt idx="76">
                        <c:v>25-Jun</c:v>
                      </c:pt>
                      <c:pt idx="77">
                        <c:v>26-Jun</c:v>
                      </c:pt>
                      <c:pt idx="78">
                        <c:v>27-Jun</c:v>
                      </c:pt>
                      <c:pt idx="79">
                        <c:v>28-Jun</c:v>
                      </c:pt>
                      <c:pt idx="80">
                        <c:v>29-Jun</c:v>
                      </c:pt>
                      <c:pt idx="81">
                        <c:v>30-Jun</c:v>
                      </c:pt>
                      <c:pt idx="82">
                        <c:v>1-Jul</c:v>
                      </c:pt>
                      <c:pt idx="83">
                        <c:v>2-Jul</c:v>
                      </c:pt>
                      <c:pt idx="84">
                        <c:v>3-Jul</c:v>
                      </c:pt>
                      <c:pt idx="85">
                        <c:v>4-Jul</c:v>
                      </c:pt>
                      <c:pt idx="86">
                        <c:v>5-Jul</c:v>
                      </c:pt>
                      <c:pt idx="87">
                        <c:v>7-Jul</c:v>
                      </c:pt>
                      <c:pt idx="88">
                        <c:v>8-Jul</c:v>
                      </c:pt>
                      <c:pt idx="89">
                        <c:v>9-Jul</c:v>
                      </c:pt>
                      <c:pt idx="90">
                        <c:v>10-Jul</c:v>
                      </c:pt>
                      <c:pt idx="91">
                        <c:v>11-Jul</c:v>
                      </c:pt>
                      <c:pt idx="92">
                        <c:v>12-Jul</c:v>
                      </c:pt>
                      <c:pt idx="93">
                        <c:v>13-Jul</c:v>
                      </c:pt>
                      <c:pt idx="94">
                        <c:v>14-Jul</c:v>
                      </c:pt>
                      <c:pt idx="95">
                        <c:v>15-Jul</c:v>
                      </c:pt>
                      <c:pt idx="96">
                        <c:v>16-Jul</c:v>
                      </c:pt>
                      <c:pt idx="97">
                        <c:v>17-Jul</c:v>
                      </c:pt>
                      <c:pt idx="98">
                        <c:v>18-Jul</c:v>
                      </c:pt>
                      <c:pt idx="99">
                        <c:v>19-Jul</c:v>
                      </c:pt>
                      <c:pt idx="100">
                        <c:v>20-Jul</c:v>
                      </c:pt>
                      <c:pt idx="101">
                        <c:v>21-Jul</c:v>
                      </c:pt>
                      <c:pt idx="102">
                        <c:v>22-Jul</c:v>
                      </c:pt>
                      <c:pt idx="103">
                        <c:v>24-Jul</c:v>
                      </c:pt>
                      <c:pt idx="104">
                        <c:v>25-Jul</c:v>
                      </c:pt>
                      <c:pt idx="105">
                        <c:v>26-Jul</c:v>
                      </c:pt>
                      <c:pt idx="106">
                        <c:v>28-Jul</c:v>
                      </c:pt>
                      <c:pt idx="107">
                        <c:v>30-Jul</c:v>
                      </c:pt>
                      <c:pt idx="108">
                        <c:v>31-Jul</c:v>
                      </c:pt>
                      <c:pt idx="109">
                        <c:v>1-Aug</c:v>
                      </c:pt>
                      <c:pt idx="110">
                        <c:v>2-Aug</c:v>
                      </c:pt>
                      <c:pt idx="111">
                        <c:v>4-Aug</c:v>
                      </c:pt>
                      <c:pt idx="112">
                        <c:v>6-Aug</c:v>
                      </c:pt>
                      <c:pt idx="113">
                        <c:v>7-Aug</c:v>
                      </c:pt>
                      <c:pt idx="114">
                        <c:v>8-Aug</c:v>
                      </c:pt>
                      <c:pt idx="115">
                        <c:v>9-Aug</c:v>
                      </c:pt>
                      <c:pt idx="116">
                        <c:v>10-Aug</c:v>
                      </c:pt>
                      <c:pt idx="117">
                        <c:v>12-Aug</c:v>
                      </c:pt>
                      <c:pt idx="118">
                        <c:v>13-Aug</c:v>
                      </c:pt>
                      <c:pt idx="119">
                        <c:v>14-Aug</c:v>
                      </c:pt>
                      <c:pt idx="120">
                        <c:v>15-Aug</c:v>
                      </c:pt>
                      <c:pt idx="121">
                        <c:v>16-Aug</c:v>
                      </c:pt>
                      <c:pt idx="122">
                        <c:v>17-Aug</c:v>
                      </c:pt>
                      <c:pt idx="123">
                        <c:v>18-Aug</c:v>
                      </c:pt>
                      <c:pt idx="124">
                        <c:v>19-Aug</c:v>
                      </c:pt>
                      <c:pt idx="125">
                        <c:v>20-Aug</c:v>
                      </c:pt>
                      <c:pt idx="126">
                        <c:v>21-Aug</c:v>
                      </c:pt>
                      <c:pt idx="127">
                        <c:v>22-Aug</c:v>
                      </c:pt>
                      <c:pt idx="128">
                        <c:v>23-Aug</c:v>
                      </c:pt>
                      <c:pt idx="129">
                        <c:v>24-Aug</c:v>
                      </c:pt>
                      <c:pt idx="130">
                        <c:v>25-Aug</c:v>
                      </c:pt>
                      <c:pt idx="131">
                        <c:v>26-Aug</c:v>
                      </c:pt>
                      <c:pt idx="132">
                        <c:v>28-Aug</c:v>
                      </c:pt>
                      <c:pt idx="133">
                        <c:v>29-Aug</c:v>
                      </c:pt>
                      <c:pt idx="134">
                        <c:v>30-Aug</c:v>
                      </c:pt>
                      <c:pt idx="135">
                        <c:v>31-Aug</c:v>
                      </c:pt>
                      <c:pt idx="136">
                        <c:v>1-Sep</c:v>
                      </c:pt>
                      <c:pt idx="137">
                        <c:v>3-Sep</c:v>
                      </c:pt>
                      <c:pt idx="138">
                        <c:v>4-Sep</c:v>
                      </c:pt>
                      <c:pt idx="139">
                        <c:v>5-Sep</c:v>
                      </c:pt>
                      <c:pt idx="140">
                        <c:v>6-Sep</c:v>
                      </c:pt>
                      <c:pt idx="141">
                        <c:v>7-Sep</c:v>
                      </c:pt>
                      <c:pt idx="142">
                        <c:v>8-Sep</c:v>
                      </c:pt>
                      <c:pt idx="143">
                        <c:v>9-Sep</c:v>
                      </c:pt>
                      <c:pt idx="144">
                        <c:v>10-Sep</c:v>
                      </c:pt>
                      <c:pt idx="145">
                        <c:v>11-Sep</c:v>
                      </c:pt>
                      <c:pt idx="146">
                        <c:v>12-Sep</c:v>
                      </c:pt>
                      <c:pt idx="147">
                        <c:v>13-Sep</c:v>
                      </c:pt>
                      <c:pt idx="148">
                        <c:v>14-Sep</c:v>
                      </c:pt>
                      <c:pt idx="149">
                        <c:v>15-Sep</c:v>
                      </c:pt>
                      <c:pt idx="150">
                        <c:v>16-Sep</c:v>
                      </c:pt>
                      <c:pt idx="151">
                        <c:v>17-Sep</c:v>
                      </c:pt>
                      <c:pt idx="152">
                        <c:v>18-Sep</c:v>
                      </c:pt>
                      <c:pt idx="153">
                        <c:v>21-Sep</c:v>
                      </c:pt>
                      <c:pt idx="154">
                        <c:v>22-Sep</c:v>
                      </c:pt>
                      <c:pt idx="155">
                        <c:v>23-Sep</c:v>
                      </c:pt>
                      <c:pt idx="156">
                        <c:v>24-Sep</c:v>
                      </c:pt>
                      <c:pt idx="157">
                        <c:v>25-Sep</c:v>
                      </c:pt>
                      <c:pt idx="158">
                        <c:v>28-Sep</c:v>
                      </c:pt>
                      <c:pt idx="159">
                        <c:v>29-Sep</c:v>
                      </c:pt>
                      <c:pt idx="160">
                        <c:v>30-Sep</c:v>
                      </c:pt>
                      <c:pt idx="161">
                        <c:v>1-Oct</c:v>
                      </c:pt>
                      <c:pt idx="162">
                        <c:v>2-Oct</c:v>
                      </c:pt>
                      <c:pt idx="163">
                        <c:v>6-Oct</c:v>
                      </c:pt>
                      <c:pt idx="164">
                        <c:v>7-Oct</c:v>
                      </c:pt>
                      <c:pt idx="165">
                        <c:v>8-Oct</c:v>
                      </c:pt>
                      <c:pt idx="166">
                        <c:v>13-Oct</c:v>
                      </c:pt>
                      <c:pt idx="167">
                        <c:v>14-Oct</c:v>
                      </c:pt>
                      <c:pt idx="168">
                        <c:v>15-Oct</c:v>
                      </c:pt>
                      <c:pt idx="169">
                        <c:v>16-Oct</c:v>
                      </c:pt>
                      <c:pt idx="170">
                        <c:v>19-Oct</c:v>
                      </c:pt>
                      <c:pt idx="171">
                        <c:v>20-Oct</c:v>
                      </c:pt>
                      <c:pt idx="172">
                        <c:v>21-Oct</c:v>
                      </c:pt>
                      <c:pt idx="173">
                        <c:v>22-Oct</c:v>
                      </c:pt>
                      <c:pt idx="174">
                        <c:v>23-Oct</c:v>
                      </c:pt>
                      <c:pt idx="175">
                        <c:v>26-Oct</c:v>
                      </c:pt>
                      <c:pt idx="176">
                        <c:v>27-Oct</c:v>
                      </c:pt>
                      <c:pt idx="177">
                        <c:v>28-Oct</c:v>
                      </c:pt>
                      <c:pt idx="178">
                        <c:v>29-Oct</c:v>
                      </c:pt>
                      <c:pt idx="179">
                        <c:v>30-Oct</c:v>
                      </c:pt>
                      <c:pt idx="180">
                        <c:v>2-Nov</c:v>
                      </c:pt>
                      <c:pt idx="181">
                        <c:v>3-Nov</c:v>
                      </c:pt>
                      <c:pt idx="182">
                        <c:v>4-Nov</c:v>
                      </c:pt>
                      <c:pt idx="183">
                        <c:v>5-Nov</c:v>
                      </c:pt>
                      <c:pt idx="184">
                        <c:v>6-Nov</c:v>
                      </c:pt>
                      <c:pt idx="185">
                        <c:v>9-Nov</c:v>
                      </c:pt>
                      <c:pt idx="186">
                        <c:v>10-Nov</c:v>
                      </c:pt>
                      <c:pt idx="187">
                        <c:v>12-Nov</c:v>
                      </c:pt>
                      <c:pt idx="188">
                        <c:v>13-Nov</c:v>
                      </c:pt>
                      <c:pt idx="189">
                        <c:v>16-Nov</c:v>
                      </c:pt>
                      <c:pt idx="190">
                        <c:v>17-Nov</c:v>
                      </c:pt>
                      <c:pt idx="191">
                        <c:v>18-Nov</c:v>
                      </c:pt>
                      <c:pt idx="192">
                        <c:v>19-Nov</c:v>
                      </c:pt>
                      <c:pt idx="193">
                        <c:v>20-Nov</c:v>
                      </c:pt>
                      <c:pt idx="194">
                        <c:v>23-Nov</c:v>
                      </c:pt>
                      <c:pt idx="195">
                        <c:v>24-Nov</c:v>
                      </c:pt>
                      <c:pt idx="196">
                        <c:v>25-Nov</c:v>
                      </c:pt>
                      <c:pt idx="197">
                        <c:v>27-Nov</c:v>
                      </c:pt>
                      <c:pt idx="198">
                        <c:v>30-Nov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Sheet2!$E$5:$GU$5</c15:sqref>
                        </c15:formulaRef>
                      </c:ext>
                    </c:extLst>
                    <c:numCache>
                      <c:formatCode>General</c:formatCode>
                      <c:ptCount val="19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DE2-FD45-A465-403ED8731327}"/>
                  </c:ext>
                </c:extLst>
              </c15:ser>
            </c15:filteredAreaSeries>
          </c:ext>
        </c:extLst>
      </c:areaChart>
      <c:catAx>
        <c:axId val="852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71311"/>
        <c:crosses val="autoZero"/>
        <c:auto val="1"/>
        <c:lblAlgn val="ctr"/>
        <c:lblOffset val="100"/>
        <c:noMultiLvlLbl val="0"/>
      </c:catAx>
      <c:valAx>
        <c:axId val="8527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6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206</xdr:col>
      <xdr:colOff>370715</xdr:colOff>
      <xdr:row>2</xdr:row>
      <xdr:rowOff>99858</xdr:rowOff>
    </xdr:from>
    <xdr:to>
      <xdr:col>226</xdr:col>
      <xdr:colOff>484966</xdr:colOff>
      <xdr:row>93</xdr:row>
      <xdr:rowOff>150889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DA5EAA-BD73-47A4-8E95-1B48FBE58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398460</xdr:colOff>
      <xdr:row>279</xdr:row>
      <xdr:rowOff>134935</xdr:rowOff>
    </xdr:from>
    <xdr:to>
      <xdr:col>44</xdr:col>
      <xdr:colOff>154214</xdr:colOff>
      <xdr:row>303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24C364-FC4A-480C-8184-A06ABE745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207</xdr:col>
      <xdr:colOff>370418</xdr:colOff>
      <xdr:row>96</xdr:row>
      <xdr:rowOff>120504</xdr:rowOff>
    </xdr:from>
    <xdr:to>
      <xdr:col>231</xdr:col>
      <xdr:colOff>573168</xdr:colOff>
      <xdr:row>154</xdr:row>
      <xdr:rowOff>126692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F63681-D8A7-5444-9270-EFED43D10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0.33169</cdr:x>
      <cdr:y>0.0074</cdr:y>
    </cdr:from>
    <cdr:to>
      <cdr:x>0.76795</cdr:x>
      <cdr:y>0.07339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F902559-EC83-4C62-97CB-F365AFE01681}"/>
            </a:ext>
          </a:extLst>
        </cdr:cNvPr>
        <cdr:cNvSpPr txBox="1"/>
      </cdr:nvSpPr>
      <cdr:spPr>
        <a:xfrm xmlns:a="http://schemas.openxmlformats.org/drawingml/2006/main">
          <a:off x="3957814" y="130175"/>
          <a:ext cx="5205588" cy="1161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COVID</a:t>
          </a:r>
          <a:r>
            <a:rPr lang="en-US" sz="1100" baseline="0"/>
            <a:t> cases in BOP facilities with most active cases as of 11/30/2020</a:t>
          </a:r>
        </a:p>
        <a:p xmlns:a="http://schemas.openxmlformats.org/drawingml/2006/main">
          <a:pPr algn="ctr"/>
          <a:r>
            <a:rPr lang="en-US" sz="1100" baseline="0"/>
            <a:t>*Starting 5/7 institution data includes recovered cases and deaths</a:t>
          </a:r>
        </a:p>
        <a:p xmlns:a="http://schemas.openxmlformats.org/drawingml/2006/main">
          <a:pPr algn="ctr"/>
          <a:r>
            <a:rPr lang="en-US" sz="1100" baseline="0"/>
            <a:t>**Data not gathered 7/7, 7/23, 8/3, 10/9, 10/12</a:t>
          </a:r>
        </a:p>
        <a:p xmlns:a="http://schemas.openxmlformats.org/drawingml/2006/main">
          <a:pPr algn="ctr"/>
          <a:endParaRPr lang="en-US" sz="1100" baseline="0"/>
        </a:p>
        <a:p xmlns:a="http://schemas.openxmlformats.org/drawingml/2006/main">
          <a:pPr algn="ctr"/>
          <a:r>
            <a:rPr lang="en-US" sz="1100" baseline="0"/>
            <a:t>Graphed and tracked by the University of Iowa College of Law</a:t>
          </a:r>
        </a:p>
        <a:p xmlns:a="http://schemas.openxmlformats.org/drawingml/2006/main">
          <a:pPr algn="ctr"/>
          <a:r>
            <a:rPr lang="en-US" sz="1100" baseline="0"/>
            <a:t>Federal Criminal Defense Clinic</a:t>
          </a:r>
          <a:endParaRPr lang="en-US" sz="1100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Carter, Anne" id="{DCBC31FE-8324-4A32-8797-769C25B32E4A}" userId="S-1-5-21-1343024091-1383384898-725345543-84020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0" dT="2020-04-28T20:36:16.62" personId="{DCBC31FE-8324-4A32-8797-769C25B32E4A}" id="{7C9FBD56-63D7-4DDE-B990-A1064A63F374}">
    <text>Very clearly a case where the number of active cases decreases because someone died.</text>
  </threadedComment>
  <threadedComment ref="AC96" dT="2020-05-04T21:08:50.15" personId="{DCBC31FE-8324-4A32-8797-769C25B32E4A}" id="{207C2742-2948-4376-9060-EA242C28B18B}">
    <text>1 death</text>
  </threadedComment>
  <threadedComment ref="P157" dT="2020-04-21T21:57:30.69" personId="{DCBC31FE-8324-4A32-8797-769C25B32E4A}" id="{ABADB4C1-D6D7-46E1-8EDE-619011F2D04F}">
    <text>Apr. 21: 0 active cases, but one death</text>
  </threadedComment>
  <threadedComment ref="Z189" dT="2020-05-01T20:37:03.99" personId="{DCBC31FE-8324-4A32-8797-769C25B32E4A}" id="{106D2C56-BAB9-4B8D-9281-852DE83442EF}">
    <text>0 active cases, but 1 death. Observe that someone died of it before BOP even reported they had it. Looks like a major testing problem.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9330-B9D9-420F-96ED-B0CDB186B63E}">
  <dimension ref="A1:GV280"/>
  <sheetViews>
    <sheetView tabSelected="1" zoomScale="108" zoomScaleNormal="80" workbookViewId="0">
      <pane xSplit="1" topLeftCell="HE1" activePane="topRight" state="frozen"/>
      <selection pane="topRight" activeCell="FT19" sqref="FT19"/>
    </sheetView>
  </sheetViews>
  <sheetFormatPr defaultColWidth="8.85546875" defaultRowHeight="15" x14ac:dyDescent="0.25"/>
  <cols>
    <col min="1" max="1" width="37.140625" customWidth="1"/>
    <col min="163" max="167" width="8.85546875" style="1"/>
  </cols>
  <sheetData>
    <row r="1" spans="1:204" x14ac:dyDescent="0.25">
      <c r="C1" s="34" t="s">
        <v>61</v>
      </c>
      <c r="D1" s="34"/>
      <c r="E1" s="34"/>
      <c r="F1" s="34"/>
      <c r="G1" s="34"/>
      <c r="H1" s="34"/>
      <c r="J1" s="36" t="s">
        <v>112</v>
      </c>
      <c r="K1" s="36"/>
      <c r="L1" s="36"/>
      <c r="N1" s="38" t="s">
        <v>115</v>
      </c>
      <c r="O1" s="38"/>
      <c r="P1" s="38"/>
      <c r="Q1" s="38"/>
      <c r="R1" s="38"/>
      <c r="S1" s="38"/>
      <c r="T1" s="38"/>
      <c r="U1" s="38"/>
    </row>
    <row r="2" spans="1:204" x14ac:dyDescent="0.25">
      <c r="C2" s="35" t="s">
        <v>62</v>
      </c>
      <c r="D2" s="35"/>
      <c r="E2" s="35"/>
      <c r="F2" s="35"/>
      <c r="G2" s="35"/>
      <c r="H2" s="35"/>
      <c r="J2" s="37" t="s">
        <v>113</v>
      </c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04" x14ac:dyDescent="0.25">
      <c r="B3" s="33" t="s">
        <v>55</v>
      </c>
      <c r="C3" s="33"/>
      <c r="D3" s="33"/>
      <c r="E3" s="33"/>
      <c r="F3" s="33"/>
      <c r="G3" s="33"/>
      <c r="H3" s="33"/>
      <c r="I3" s="33"/>
      <c r="V3" t="s">
        <v>114</v>
      </c>
      <c r="AF3" t="s">
        <v>109</v>
      </c>
    </row>
    <row r="4" spans="1:204" x14ac:dyDescent="0.25">
      <c r="B4" t="s">
        <v>31</v>
      </c>
      <c r="C4" t="s">
        <v>32</v>
      </c>
      <c r="D4" t="s">
        <v>37</v>
      </c>
      <c r="E4" t="s">
        <v>38</v>
      </c>
      <c r="F4" t="s">
        <v>45</v>
      </c>
      <c r="G4" t="s">
        <v>50</v>
      </c>
      <c r="H4" t="s">
        <v>52</v>
      </c>
      <c r="I4" t="s">
        <v>53</v>
      </c>
      <c r="J4" t="s">
        <v>56</v>
      </c>
      <c r="K4" t="s">
        <v>67</v>
      </c>
      <c r="L4" t="s">
        <v>66</v>
      </c>
      <c r="M4" t="s">
        <v>69</v>
      </c>
      <c r="N4" t="s">
        <v>71</v>
      </c>
      <c r="O4" t="s">
        <v>73</v>
      </c>
      <c r="P4" t="s">
        <v>74</v>
      </c>
      <c r="Q4" t="s">
        <v>76</v>
      </c>
      <c r="R4" t="s">
        <v>79</v>
      </c>
      <c r="S4" t="s">
        <v>82</v>
      </c>
      <c r="T4" t="s">
        <v>89</v>
      </c>
      <c r="U4" t="s">
        <v>90</v>
      </c>
      <c r="V4" t="s">
        <v>94</v>
      </c>
      <c r="W4" t="s">
        <v>97</v>
      </c>
      <c r="X4" t="s">
        <v>99</v>
      </c>
      <c r="Y4" t="s">
        <v>100</v>
      </c>
      <c r="Z4" s="7">
        <v>43952</v>
      </c>
      <c r="AA4" s="7">
        <v>43953</v>
      </c>
      <c r="AB4" s="7">
        <v>43954</v>
      </c>
      <c r="AC4" s="7">
        <v>43955</v>
      </c>
      <c r="AD4" s="7">
        <v>43956</v>
      </c>
      <c r="AE4" s="7">
        <v>43957</v>
      </c>
      <c r="AF4" s="13">
        <v>43958</v>
      </c>
      <c r="AG4" s="7">
        <v>43959</v>
      </c>
      <c r="AH4" s="7">
        <v>43960</v>
      </c>
      <c r="AI4" s="7">
        <v>43961</v>
      </c>
      <c r="AJ4" s="7">
        <v>43962</v>
      </c>
      <c r="AK4" s="7">
        <v>43963</v>
      </c>
      <c r="AL4" s="7">
        <v>43964</v>
      </c>
      <c r="AM4" s="7">
        <v>43965</v>
      </c>
      <c r="AN4" s="7">
        <v>43966</v>
      </c>
      <c r="AO4" s="7">
        <v>43967</v>
      </c>
      <c r="AP4" s="7">
        <v>43968</v>
      </c>
      <c r="AQ4" s="7">
        <v>43969</v>
      </c>
      <c r="AR4" s="7">
        <v>43970</v>
      </c>
      <c r="AS4" s="7">
        <v>43971</v>
      </c>
      <c r="AT4" s="19">
        <v>43972</v>
      </c>
      <c r="AU4" s="19">
        <v>43973</v>
      </c>
      <c r="AV4" s="19">
        <v>43974</v>
      </c>
      <c r="AW4" s="19">
        <v>43975</v>
      </c>
      <c r="AX4" s="19">
        <v>43976</v>
      </c>
      <c r="AY4" s="19">
        <v>43977</v>
      </c>
      <c r="AZ4" s="19">
        <v>43978</v>
      </c>
      <c r="BA4" s="19">
        <v>43979</v>
      </c>
      <c r="BB4" s="19">
        <v>43980</v>
      </c>
      <c r="BC4" s="19">
        <v>43981</v>
      </c>
      <c r="BD4" s="19">
        <v>43982</v>
      </c>
      <c r="BE4" s="19">
        <v>43983</v>
      </c>
      <c r="BF4" s="19">
        <v>43984</v>
      </c>
      <c r="BG4" s="19">
        <v>43985</v>
      </c>
      <c r="BH4" s="19">
        <v>43986</v>
      </c>
      <c r="BI4" s="19">
        <v>43987</v>
      </c>
      <c r="BJ4" s="19">
        <v>43988</v>
      </c>
      <c r="BK4" s="19">
        <v>43989</v>
      </c>
      <c r="BL4" s="19">
        <v>43990</v>
      </c>
      <c r="BM4" s="19">
        <v>43991</v>
      </c>
      <c r="BN4" s="19">
        <v>43992</v>
      </c>
      <c r="BO4" s="19">
        <v>43993</v>
      </c>
      <c r="BP4" s="19">
        <v>43994</v>
      </c>
      <c r="BQ4" s="19">
        <v>43995</v>
      </c>
      <c r="BR4" s="19">
        <v>43996</v>
      </c>
      <c r="BS4" s="19">
        <v>43997</v>
      </c>
      <c r="BT4" s="19">
        <v>43998</v>
      </c>
      <c r="BU4" s="19">
        <v>43999</v>
      </c>
      <c r="BV4" s="19">
        <v>44000</v>
      </c>
      <c r="BW4" s="19">
        <v>44001</v>
      </c>
      <c r="BX4" s="19">
        <v>44002</v>
      </c>
      <c r="BY4" s="19">
        <v>44003</v>
      </c>
      <c r="BZ4" s="19">
        <v>44004</v>
      </c>
      <c r="CA4" s="19">
        <v>44005</v>
      </c>
      <c r="CB4" s="19">
        <v>44006</v>
      </c>
      <c r="CC4" s="19">
        <v>44007</v>
      </c>
      <c r="CD4" s="19">
        <v>44008</v>
      </c>
      <c r="CE4" s="19">
        <v>44009</v>
      </c>
      <c r="CF4" s="19">
        <v>44010</v>
      </c>
      <c r="CG4" s="19">
        <v>44011</v>
      </c>
      <c r="CH4" s="19">
        <v>44012</v>
      </c>
      <c r="CI4" s="19">
        <v>44013</v>
      </c>
      <c r="CJ4" s="19">
        <v>44014</v>
      </c>
      <c r="CK4" s="19">
        <v>44015</v>
      </c>
      <c r="CL4" s="19">
        <v>44016</v>
      </c>
      <c r="CM4" s="19">
        <v>44017</v>
      </c>
      <c r="CN4" s="19">
        <v>44019</v>
      </c>
      <c r="CO4" s="19">
        <v>44020</v>
      </c>
      <c r="CP4" s="19">
        <v>44021</v>
      </c>
      <c r="CQ4" s="19">
        <v>44022</v>
      </c>
      <c r="CR4" s="19">
        <v>44023</v>
      </c>
      <c r="CS4" s="19">
        <v>44024</v>
      </c>
      <c r="CT4" s="19">
        <v>44025</v>
      </c>
      <c r="CU4" s="19">
        <v>44026</v>
      </c>
      <c r="CV4" s="19">
        <v>44027</v>
      </c>
      <c r="CW4" s="19">
        <v>44028</v>
      </c>
      <c r="CX4" s="19">
        <v>44029</v>
      </c>
      <c r="CY4" s="19">
        <v>44030</v>
      </c>
      <c r="CZ4" s="19">
        <v>44031</v>
      </c>
      <c r="DA4" s="19">
        <v>44032</v>
      </c>
      <c r="DB4" s="19">
        <v>44033</v>
      </c>
      <c r="DC4" s="19">
        <v>44034</v>
      </c>
      <c r="DD4" s="19">
        <v>44036</v>
      </c>
      <c r="DE4" s="19">
        <v>44037</v>
      </c>
      <c r="DF4" s="19">
        <v>44038</v>
      </c>
      <c r="DG4" s="19">
        <v>44040</v>
      </c>
      <c r="DH4" s="19">
        <v>44042</v>
      </c>
      <c r="DI4" s="19">
        <v>44043</v>
      </c>
      <c r="DJ4" s="19">
        <v>44044</v>
      </c>
      <c r="DK4" s="19">
        <v>44045</v>
      </c>
      <c r="DL4" s="19">
        <v>44047</v>
      </c>
      <c r="DM4" s="19">
        <v>44049</v>
      </c>
      <c r="DN4" s="19">
        <v>44050</v>
      </c>
      <c r="DO4" s="19">
        <v>44051</v>
      </c>
      <c r="DP4" s="19">
        <v>44052</v>
      </c>
      <c r="DQ4" s="19">
        <v>44053</v>
      </c>
      <c r="DR4" s="19">
        <v>44055</v>
      </c>
      <c r="DS4" s="19">
        <v>44056</v>
      </c>
      <c r="DT4" s="19">
        <v>44057</v>
      </c>
      <c r="DU4" s="19">
        <v>44058</v>
      </c>
      <c r="DV4" s="19">
        <v>44059</v>
      </c>
      <c r="DW4" s="19">
        <v>44060</v>
      </c>
      <c r="DX4" s="19">
        <v>44061</v>
      </c>
      <c r="DY4" s="19">
        <v>44062</v>
      </c>
      <c r="DZ4" s="19">
        <v>44063</v>
      </c>
      <c r="EA4" s="19">
        <v>44064</v>
      </c>
      <c r="EB4" s="19">
        <v>44065</v>
      </c>
      <c r="EC4" s="19">
        <v>44066</v>
      </c>
      <c r="ED4" s="19">
        <v>44067</v>
      </c>
      <c r="EE4" s="19">
        <v>44068</v>
      </c>
      <c r="EF4" s="19">
        <v>44069</v>
      </c>
      <c r="EG4" s="19">
        <v>44071</v>
      </c>
      <c r="EH4" s="19">
        <v>44072</v>
      </c>
      <c r="EI4" s="19">
        <v>44073</v>
      </c>
      <c r="EJ4" s="19">
        <v>44074</v>
      </c>
      <c r="EK4" s="19">
        <v>44075</v>
      </c>
      <c r="EL4" s="19">
        <v>44077</v>
      </c>
      <c r="EM4" s="19">
        <v>44078</v>
      </c>
      <c r="EN4" s="19">
        <v>44079</v>
      </c>
      <c r="EO4" s="19">
        <v>44080</v>
      </c>
      <c r="EP4" s="19">
        <v>44081</v>
      </c>
      <c r="EQ4" s="19">
        <v>44082</v>
      </c>
      <c r="ER4" s="19">
        <v>44083</v>
      </c>
      <c r="ES4" s="19">
        <v>44084</v>
      </c>
      <c r="ET4" s="19">
        <v>44085</v>
      </c>
      <c r="EU4" s="19">
        <v>44086</v>
      </c>
      <c r="EV4" s="19">
        <v>44087</v>
      </c>
      <c r="EW4" s="19">
        <v>44088</v>
      </c>
      <c r="EX4" s="19">
        <v>44089</v>
      </c>
      <c r="EY4" s="19">
        <v>44090</v>
      </c>
      <c r="EZ4" s="19">
        <v>44091</v>
      </c>
      <c r="FA4" s="19">
        <v>44092</v>
      </c>
      <c r="FB4" s="19">
        <v>44095</v>
      </c>
      <c r="FC4" s="19">
        <v>44096</v>
      </c>
      <c r="FD4" s="19">
        <v>44097</v>
      </c>
      <c r="FE4" s="19">
        <v>44098</v>
      </c>
      <c r="FF4" s="19">
        <v>44099</v>
      </c>
      <c r="FG4" s="29">
        <v>44102</v>
      </c>
      <c r="FH4" s="29">
        <v>44103</v>
      </c>
      <c r="FI4" s="29">
        <v>44104</v>
      </c>
      <c r="FJ4" s="29">
        <v>44105</v>
      </c>
      <c r="FK4" s="29">
        <v>44106</v>
      </c>
      <c r="FL4" s="19">
        <v>44110</v>
      </c>
      <c r="FM4" s="19">
        <v>44111</v>
      </c>
      <c r="FN4" s="19">
        <v>44112</v>
      </c>
      <c r="FO4" s="19">
        <v>44117</v>
      </c>
      <c r="FP4" s="19">
        <v>44118</v>
      </c>
      <c r="FQ4" s="19">
        <v>44119</v>
      </c>
      <c r="FR4" s="19">
        <v>44120</v>
      </c>
      <c r="FS4" s="19">
        <v>44123</v>
      </c>
      <c r="FT4" s="19">
        <v>44124</v>
      </c>
      <c r="FU4" s="19">
        <v>44125</v>
      </c>
      <c r="FV4" s="19">
        <v>44126</v>
      </c>
      <c r="FW4" s="19">
        <v>44127</v>
      </c>
      <c r="FX4" s="19">
        <v>44130</v>
      </c>
      <c r="FY4" s="19">
        <v>44131</v>
      </c>
      <c r="FZ4" s="19">
        <v>44132</v>
      </c>
      <c r="GA4" s="19">
        <v>44133</v>
      </c>
      <c r="GB4" s="19">
        <v>44134</v>
      </c>
      <c r="GC4" s="19">
        <v>44137</v>
      </c>
      <c r="GD4" s="19">
        <v>44138</v>
      </c>
      <c r="GE4" s="19">
        <v>44139</v>
      </c>
      <c r="GF4" s="19">
        <v>44140</v>
      </c>
      <c r="GG4" s="19">
        <v>44141</v>
      </c>
      <c r="GH4" s="19">
        <v>44144</v>
      </c>
      <c r="GI4" s="19">
        <v>44145</v>
      </c>
      <c r="GJ4" s="19">
        <v>44147</v>
      </c>
      <c r="GK4" s="19">
        <v>44148</v>
      </c>
      <c r="GL4" s="19">
        <v>44151</v>
      </c>
      <c r="GM4" s="19">
        <v>44152</v>
      </c>
      <c r="GN4" s="19">
        <v>44153</v>
      </c>
      <c r="GO4" s="19">
        <v>44154</v>
      </c>
      <c r="GP4" s="19">
        <v>44155</v>
      </c>
      <c r="GQ4" s="19">
        <v>44158</v>
      </c>
      <c r="GR4" s="19">
        <v>44159</v>
      </c>
      <c r="GS4" s="19">
        <v>44160</v>
      </c>
      <c r="GT4" s="19">
        <v>44162</v>
      </c>
      <c r="GU4" s="19">
        <v>44165</v>
      </c>
      <c r="GV4" s="19"/>
    </row>
    <row r="5" spans="1:204" ht="15.75" x14ac:dyDescent="0.25">
      <c r="Z5" s="7"/>
      <c r="AA5" s="7"/>
      <c r="AB5" s="7"/>
      <c r="AC5" s="7"/>
      <c r="AD5" s="7"/>
      <c r="AE5" s="7"/>
      <c r="AF5" s="7"/>
      <c r="AG5" s="8"/>
      <c r="AH5" s="8"/>
      <c r="GC5" s="30"/>
      <c r="GD5" s="30"/>
      <c r="GE5" s="30"/>
      <c r="GF5" s="30"/>
      <c r="GG5" s="30"/>
    </row>
    <row r="6" spans="1:204" ht="15.95" customHeight="1" x14ac:dyDescent="0.25">
      <c r="A6" s="2" t="s">
        <v>44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4"/>
      <c r="AE6" s="4"/>
      <c r="AF6">
        <v>1</v>
      </c>
      <c r="AG6" s="9">
        <v>1</v>
      </c>
      <c r="AH6" s="9">
        <v>1</v>
      </c>
      <c r="AI6" s="9">
        <v>1</v>
      </c>
      <c r="AJ6" s="9">
        <v>1</v>
      </c>
      <c r="AK6" s="9">
        <v>1</v>
      </c>
      <c r="AL6" s="9">
        <v>1</v>
      </c>
      <c r="AM6" s="9">
        <v>1</v>
      </c>
      <c r="AN6" s="9">
        <v>1</v>
      </c>
      <c r="AO6" s="9">
        <v>1</v>
      </c>
      <c r="AP6" s="9">
        <v>1</v>
      </c>
      <c r="AQ6" s="9">
        <v>1</v>
      </c>
      <c r="AR6" s="10">
        <v>1</v>
      </c>
      <c r="AS6" s="10">
        <v>1</v>
      </c>
      <c r="AT6" s="10">
        <v>1</v>
      </c>
      <c r="AU6" s="10">
        <v>2</v>
      </c>
      <c r="AV6" s="10">
        <v>2</v>
      </c>
      <c r="AW6" s="10">
        <v>2</v>
      </c>
      <c r="AX6" s="10">
        <v>2</v>
      </c>
      <c r="AY6" s="10">
        <v>2</v>
      </c>
      <c r="AZ6" s="10">
        <v>2</v>
      </c>
      <c r="BA6" s="10">
        <v>2</v>
      </c>
      <c r="BB6" s="10">
        <v>2</v>
      </c>
      <c r="BC6" s="10">
        <v>2</v>
      </c>
      <c r="BD6" s="10">
        <v>2</v>
      </c>
      <c r="BE6" s="10">
        <v>2</v>
      </c>
      <c r="BF6" s="10">
        <v>1</v>
      </c>
      <c r="BG6" s="10">
        <v>1</v>
      </c>
      <c r="BH6" s="10">
        <v>1</v>
      </c>
      <c r="BI6" s="10">
        <v>1</v>
      </c>
      <c r="BJ6" s="10">
        <v>1</v>
      </c>
      <c r="BK6" s="10">
        <v>1</v>
      </c>
      <c r="BL6" s="10">
        <v>1</v>
      </c>
      <c r="BM6" s="10">
        <v>1</v>
      </c>
      <c r="BN6" s="10">
        <v>1</v>
      </c>
      <c r="BO6" s="10">
        <v>1</v>
      </c>
      <c r="BP6" s="10">
        <v>1</v>
      </c>
      <c r="BQ6" s="10">
        <v>1</v>
      </c>
      <c r="BR6" s="10">
        <v>1</v>
      </c>
      <c r="BS6" s="10">
        <v>1</v>
      </c>
      <c r="BT6" s="10">
        <v>1</v>
      </c>
      <c r="BU6" s="10">
        <v>1</v>
      </c>
      <c r="BV6" s="10">
        <v>1</v>
      </c>
      <c r="BW6" s="10">
        <v>2</v>
      </c>
      <c r="BX6" s="10">
        <v>2</v>
      </c>
      <c r="BY6" s="10">
        <v>2</v>
      </c>
      <c r="BZ6" s="10">
        <v>2</v>
      </c>
      <c r="CA6" s="10">
        <v>2</v>
      </c>
      <c r="CB6" s="10">
        <v>3</v>
      </c>
      <c r="CC6" s="10">
        <v>3</v>
      </c>
      <c r="CD6" s="10">
        <v>7</v>
      </c>
      <c r="CE6" s="10">
        <v>33</v>
      </c>
      <c r="CF6" s="10">
        <v>49</v>
      </c>
      <c r="CG6" s="10">
        <v>64</v>
      </c>
      <c r="CH6" s="10">
        <v>89</v>
      </c>
      <c r="CI6" s="10">
        <v>114</v>
      </c>
      <c r="CJ6" s="10">
        <v>159</v>
      </c>
      <c r="CK6" s="10">
        <v>232</v>
      </c>
      <c r="CL6" s="10">
        <v>255</v>
      </c>
      <c r="CM6" s="10">
        <v>285</v>
      </c>
      <c r="CN6" s="6">
        <f>SUM(408,10)</f>
        <v>418</v>
      </c>
      <c r="CO6" s="10">
        <v>498</v>
      </c>
      <c r="CP6" s="10">
        <v>552</v>
      </c>
      <c r="CQ6" s="17">
        <v>678</v>
      </c>
      <c r="CR6" s="10">
        <v>737</v>
      </c>
      <c r="CS6" s="10">
        <v>789</v>
      </c>
      <c r="CT6" s="10">
        <v>834</v>
      </c>
      <c r="CU6" s="10">
        <v>893</v>
      </c>
      <c r="CV6" s="10">
        <v>961</v>
      </c>
      <c r="CW6" s="10">
        <v>1052</v>
      </c>
      <c r="CX6" s="10">
        <v>1087</v>
      </c>
      <c r="CY6" s="10">
        <v>1135</v>
      </c>
      <c r="CZ6">
        <f>SUM(1122,11,1,4)</f>
        <v>1138</v>
      </c>
      <c r="DA6" s="10">
        <v>1149</v>
      </c>
      <c r="DB6" s="22">
        <v>1176</v>
      </c>
      <c r="DC6" s="22">
        <v>1241</v>
      </c>
      <c r="DD6" s="22">
        <v>1281</v>
      </c>
      <c r="DE6" s="22">
        <v>1282</v>
      </c>
      <c r="DF6" s="22">
        <v>1282</v>
      </c>
      <c r="DG6" s="22">
        <v>1320</v>
      </c>
      <c r="DH6" s="22">
        <v>1349</v>
      </c>
      <c r="DI6" s="22">
        <v>1347</v>
      </c>
      <c r="DJ6" s="22">
        <v>1347</v>
      </c>
      <c r="DK6" s="22">
        <v>1347</v>
      </c>
      <c r="DL6">
        <v>1348</v>
      </c>
      <c r="DM6">
        <v>1364</v>
      </c>
      <c r="DN6">
        <v>1364</v>
      </c>
      <c r="DO6">
        <v>1366</v>
      </c>
      <c r="DP6">
        <v>1369</v>
      </c>
      <c r="DQ6">
        <v>1372</v>
      </c>
      <c r="DR6">
        <v>1380</v>
      </c>
      <c r="DS6">
        <v>1379</v>
      </c>
      <c r="DT6">
        <v>1380</v>
      </c>
      <c r="DU6">
        <v>1379</v>
      </c>
      <c r="DV6">
        <v>1380</v>
      </c>
      <c r="DW6">
        <v>1380</v>
      </c>
      <c r="DX6">
        <v>1379</v>
      </c>
      <c r="DY6">
        <v>1379</v>
      </c>
      <c r="DZ6">
        <v>1392</v>
      </c>
      <c r="EA6">
        <v>1392</v>
      </c>
      <c r="EB6">
        <v>1393</v>
      </c>
      <c r="EC6">
        <v>1393</v>
      </c>
      <c r="ED6">
        <v>1393</v>
      </c>
      <c r="EE6">
        <v>1391</v>
      </c>
      <c r="EF6">
        <v>1387</v>
      </c>
      <c r="EG6">
        <v>1382</v>
      </c>
      <c r="EH6">
        <v>1382</v>
      </c>
      <c r="EI6">
        <v>1382</v>
      </c>
      <c r="EJ6">
        <v>1382</v>
      </c>
      <c r="EK6">
        <v>1381</v>
      </c>
      <c r="EL6">
        <v>1366</v>
      </c>
      <c r="EM6">
        <v>1361</v>
      </c>
      <c r="EN6">
        <v>1360</v>
      </c>
      <c r="EO6">
        <v>1360</v>
      </c>
      <c r="EP6">
        <v>1360</v>
      </c>
      <c r="EQ6">
        <v>1360</v>
      </c>
      <c r="ER6">
        <v>1359</v>
      </c>
      <c r="ES6">
        <v>1357</v>
      </c>
      <c r="ET6" s="1">
        <v>1356</v>
      </c>
      <c r="EU6" s="1">
        <v>1356</v>
      </c>
      <c r="EV6" s="1">
        <v>1356</v>
      </c>
      <c r="EW6" s="1">
        <v>1357</v>
      </c>
      <c r="EX6" s="1">
        <v>1357</v>
      </c>
      <c r="EY6" s="1">
        <v>1356</v>
      </c>
      <c r="EZ6" s="1">
        <v>1354</v>
      </c>
      <c r="FA6" s="1">
        <v>1354</v>
      </c>
      <c r="FB6" s="1">
        <v>1356</v>
      </c>
      <c r="FC6" s="1">
        <v>1354</v>
      </c>
      <c r="FD6" s="1">
        <v>1350</v>
      </c>
      <c r="FE6" s="1">
        <v>1350</v>
      </c>
      <c r="FF6" s="1">
        <v>1349</v>
      </c>
      <c r="FG6" s="1">
        <v>1348</v>
      </c>
      <c r="FH6" s="1">
        <v>1344</v>
      </c>
      <c r="FI6" s="1">
        <v>1343</v>
      </c>
      <c r="FJ6" s="1">
        <v>1340</v>
      </c>
      <c r="FK6" s="1">
        <v>1340</v>
      </c>
      <c r="FL6" s="28">
        <v>1337</v>
      </c>
      <c r="FM6" s="28">
        <v>1335</v>
      </c>
      <c r="FN6" s="28">
        <v>1336</v>
      </c>
      <c r="FO6" s="28">
        <v>1335</v>
      </c>
      <c r="FP6" s="28">
        <v>1335</v>
      </c>
      <c r="FQ6" s="28">
        <v>1334</v>
      </c>
      <c r="FR6" s="28">
        <v>1333</v>
      </c>
      <c r="FS6">
        <v>1333</v>
      </c>
      <c r="FT6">
        <v>1331</v>
      </c>
      <c r="FU6">
        <v>1331</v>
      </c>
      <c r="FV6">
        <v>1331</v>
      </c>
      <c r="FW6">
        <v>1331</v>
      </c>
      <c r="FX6">
        <v>1332</v>
      </c>
      <c r="FY6">
        <v>1333</v>
      </c>
      <c r="FZ6">
        <v>1331</v>
      </c>
      <c r="GA6">
        <v>1329</v>
      </c>
      <c r="GB6">
        <v>1325</v>
      </c>
      <c r="GC6">
        <v>1324</v>
      </c>
      <c r="GD6">
        <v>1324</v>
      </c>
      <c r="GE6">
        <v>1321</v>
      </c>
      <c r="GF6">
        <v>1321</v>
      </c>
      <c r="GG6">
        <v>1320</v>
      </c>
      <c r="GH6">
        <v>1330</v>
      </c>
      <c r="GI6">
        <v>1329</v>
      </c>
      <c r="GJ6">
        <v>1325</v>
      </c>
      <c r="GK6">
        <v>1324</v>
      </c>
      <c r="GL6">
        <v>1329</v>
      </c>
      <c r="GM6">
        <v>1328</v>
      </c>
      <c r="GN6">
        <v>1327</v>
      </c>
      <c r="GO6">
        <v>1323</v>
      </c>
      <c r="GP6">
        <v>1326</v>
      </c>
      <c r="GQ6">
        <v>1326</v>
      </c>
      <c r="GR6">
        <v>1331</v>
      </c>
      <c r="GS6">
        <v>1332</v>
      </c>
      <c r="GT6">
        <v>1332</v>
      </c>
      <c r="GU6">
        <v>1331</v>
      </c>
    </row>
    <row r="7" spans="1:204" ht="15.95" customHeight="1" x14ac:dyDescent="0.25">
      <c r="A7" s="2" t="s">
        <v>103</v>
      </c>
      <c r="S7" s="1"/>
      <c r="Z7">
        <v>1</v>
      </c>
      <c r="AA7">
        <v>1</v>
      </c>
      <c r="AB7">
        <v>1</v>
      </c>
      <c r="AC7">
        <v>1</v>
      </c>
      <c r="AD7" s="9">
        <v>1</v>
      </c>
      <c r="AE7" s="9">
        <v>1</v>
      </c>
      <c r="AF7" s="9">
        <v>1</v>
      </c>
      <c r="AG7" s="9">
        <v>1</v>
      </c>
      <c r="AH7" s="9">
        <v>1</v>
      </c>
      <c r="AI7" s="9">
        <v>1</v>
      </c>
      <c r="AJ7" s="9">
        <v>1</v>
      </c>
      <c r="AK7" s="9">
        <v>1</v>
      </c>
      <c r="AL7" s="9">
        <v>1</v>
      </c>
      <c r="AM7" s="9">
        <v>1</v>
      </c>
      <c r="AN7" s="9">
        <v>1</v>
      </c>
      <c r="AO7" s="9">
        <v>1</v>
      </c>
      <c r="AP7" s="9">
        <v>1</v>
      </c>
      <c r="AQ7" s="9">
        <v>1</v>
      </c>
      <c r="AR7" s="9">
        <v>1</v>
      </c>
      <c r="AS7" s="10">
        <v>1</v>
      </c>
      <c r="AT7" s="10">
        <v>1</v>
      </c>
      <c r="AU7" s="10">
        <v>1</v>
      </c>
      <c r="AV7" s="10">
        <v>1</v>
      </c>
      <c r="AW7" s="10">
        <v>1</v>
      </c>
      <c r="AX7" s="10">
        <v>1</v>
      </c>
      <c r="AY7" s="10">
        <v>1</v>
      </c>
      <c r="AZ7" s="10">
        <v>1</v>
      </c>
      <c r="BA7" s="10">
        <v>1</v>
      </c>
      <c r="BB7" s="10">
        <v>1</v>
      </c>
      <c r="BC7" s="10">
        <v>1</v>
      </c>
      <c r="BD7" s="10">
        <v>1</v>
      </c>
      <c r="BE7" s="10">
        <v>1</v>
      </c>
      <c r="BF7" s="10">
        <v>1</v>
      </c>
      <c r="BG7" s="10">
        <v>1</v>
      </c>
      <c r="BH7" s="10">
        <v>1</v>
      </c>
      <c r="BI7" s="10">
        <v>1</v>
      </c>
      <c r="BJ7" s="10">
        <v>1</v>
      </c>
      <c r="BK7" s="10">
        <v>1</v>
      </c>
      <c r="BL7" s="10">
        <v>1</v>
      </c>
      <c r="BM7" s="10">
        <v>1</v>
      </c>
      <c r="BN7" s="10">
        <v>1</v>
      </c>
      <c r="BO7" s="10">
        <v>1</v>
      </c>
      <c r="BP7" s="10">
        <v>1</v>
      </c>
      <c r="BQ7" s="10">
        <v>1</v>
      </c>
      <c r="BR7" s="10">
        <v>1</v>
      </c>
      <c r="BS7" s="10">
        <v>1</v>
      </c>
      <c r="BT7" s="10">
        <v>1</v>
      </c>
      <c r="BU7" s="10">
        <v>1</v>
      </c>
      <c r="BV7" s="10">
        <v>1</v>
      </c>
      <c r="BW7" s="10">
        <v>1</v>
      </c>
      <c r="BX7" s="10">
        <v>1</v>
      </c>
      <c r="BY7" s="10">
        <v>1</v>
      </c>
      <c r="BZ7" s="10">
        <v>2</v>
      </c>
      <c r="CA7" s="10">
        <v>6</v>
      </c>
      <c r="CB7" s="10">
        <v>6</v>
      </c>
      <c r="CC7" s="10">
        <v>6</v>
      </c>
      <c r="CD7" s="10">
        <v>6</v>
      </c>
      <c r="CE7" s="10">
        <v>6</v>
      </c>
      <c r="CF7" s="10">
        <v>6</v>
      </c>
      <c r="CG7" s="10">
        <v>7</v>
      </c>
      <c r="CH7" s="10">
        <v>16</v>
      </c>
      <c r="CI7" s="10">
        <v>33</v>
      </c>
      <c r="CJ7" s="10">
        <v>39</v>
      </c>
      <c r="CK7" s="10">
        <v>43</v>
      </c>
      <c r="CL7" s="10">
        <v>43</v>
      </c>
      <c r="CM7" s="10">
        <v>43</v>
      </c>
      <c r="CN7" s="10">
        <v>65</v>
      </c>
      <c r="CO7" s="10">
        <v>82</v>
      </c>
      <c r="CP7" s="17">
        <v>182</v>
      </c>
      <c r="CQ7" s="10">
        <v>231</v>
      </c>
      <c r="CR7" s="17">
        <v>334</v>
      </c>
      <c r="CS7" s="10">
        <v>336</v>
      </c>
      <c r="CT7" s="10">
        <v>435</v>
      </c>
      <c r="CU7" s="10">
        <v>436</v>
      </c>
      <c r="CV7" s="10">
        <v>461</v>
      </c>
      <c r="CW7" s="10">
        <v>462</v>
      </c>
      <c r="CX7" s="10">
        <v>463</v>
      </c>
      <c r="CY7" s="10">
        <v>468</v>
      </c>
      <c r="CZ7" s="10">
        <v>469</v>
      </c>
      <c r="DA7" s="10">
        <v>471</v>
      </c>
      <c r="DB7" s="10">
        <v>471</v>
      </c>
      <c r="DC7" s="10">
        <v>477</v>
      </c>
      <c r="DD7" s="22">
        <v>477</v>
      </c>
      <c r="DE7" s="22">
        <v>477</v>
      </c>
      <c r="DF7" s="22">
        <v>477</v>
      </c>
      <c r="DG7" s="22">
        <v>478</v>
      </c>
      <c r="DH7" s="22">
        <v>478</v>
      </c>
      <c r="DI7" s="22">
        <v>506</v>
      </c>
      <c r="DJ7" s="22">
        <v>505</v>
      </c>
      <c r="DK7" s="22">
        <v>515</v>
      </c>
      <c r="DL7">
        <v>505</v>
      </c>
      <c r="DM7">
        <v>504</v>
      </c>
      <c r="DN7">
        <v>504</v>
      </c>
      <c r="DO7">
        <v>504</v>
      </c>
      <c r="DP7">
        <v>504</v>
      </c>
      <c r="DQ7">
        <v>504</v>
      </c>
      <c r="DR7">
        <v>531</v>
      </c>
      <c r="DS7">
        <v>531</v>
      </c>
      <c r="DT7">
        <v>530</v>
      </c>
      <c r="DU7">
        <v>530</v>
      </c>
      <c r="DV7">
        <v>530</v>
      </c>
      <c r="DW7">
        <v>530</v>
      </c>
      <c r="DX7">
        <v>530</v>
      </c>
      <c r="DY7">
        <v>529</v>
      </c>
      <c r="DZ7">
        <v>531</v>
      </c>
      <c r="EA7">
        <v>533</v>
      </c>
      <c r="EB7">
        <v>532</v>
      </c>
      <c r="EC7">
        <v>532</v>
      </c>
      <c r="ED7">
        <v>532</v>
      </c>
      <c r="EE7">
        <v>532</v>
      </c>
      <c r="EF7">
        <v>529</v>
      </c>
      <c r="EG7">
        <v>529</v>
      </c>
      <c r="EH7">
        <v>529</v>
      </c>
      <c r="EI7">
        <v>529</v>
      </c>
      <c r="EJ7">
        <v>529</v>
      </c>
      <c r="EK7">
        <v>529</v>
      </c>
      <c r="EL7">
        <v>513</v>
      </c>
      <c r="EM7">
        <v>509</v>
      </c>
      <c r="EN7">
        <v>503</v>
      </c>
      <c r="EO7">
        <v>503</v>
      </c>
      <c r="EP7">
        <v>503</v>
      </c>
      <c r="EQ7">
        <v>503</v>
      </c>
      <c r="ER7">
        <v>502</v>
      </c>
      <c r="ES7">
        <v>493</v>
      </c>
      <c r="ET7" s="1">
        <v>491</v>
      </c>
      <c r="EU7" s="1">
        <v>491</v>
      </c>
      <c r="EV7" s="1">
        <v>491</v>
      </c>
      <c r="EW7" s="1">
        <v>491</v>
      </c>
      <c r="EX7" s="1">
        <v>491</v>
      </c>
      <c r="EY7" s="1">
        <v>490</v>
      </c>
      <c r="EZ7" s="1">
        <v>493</v>
      </c>
      <c r="FA7" s="1">
        <v>493</v>
      </c>
      <c r="FB7" s="1">
        <v>493</v>
      </c>
      <c r="FC7" s="1">
        <v>492</v>
      </c>
      <c r="FD7" s="1">
        <v>492</v>
      </c>
      <c r="FE7" s="1">
        <v>492</v>
      </c>
      <c r="FF7" s="1">
        <v>492</v>
      </c>
      <c r="FG7" s="1">
        <v>492</v>
      </c>
      <c r="FH7" s="1">
        <v>491</v>
      </c>
      <c r="FI7" s="1">
        <v>491</v>
      </c>
      <c r="FJ7" s="1">
        <v>488</v>
      </c>
      <c r="FK7" s="1">
        <v>484</v>
      </c>
      <c r="FL7" s="28">
        <v>482</v>
      </c>
      <c r="FM7" s="28">
        <v>482</v>
      </c>
      <c r="FN7" s="28">
        <v>481</v>
      </c>
      <c r="FO7" s="28">
        <v>482</v>
      </c>
      <c r="FP7" s="28">
        <v>481</v>
      </c>
      <c r="FQ7" s="28">
        <v>481</v>
      </c>
      <c r="FR7" s="28">
        <v>482</v>
      </c>
      <c r="FS7">
        <v>482</v>
      </c>
      <c r="FT7">
        <v>482</v>
      </c>
      <c r="FU7">
        <v>482</v>
      </c>
      <c r="FV7">
        <v>482</v>
      </c>
      <c r="FW7">
        <v>486</v>
      </c>
      <c r="FX7">
        <v>486</v>
      </c>
      <c r="FY7">
        <v>486</v>
      </c>
      <c r="FZ7">
        <v>506</v>
      </c>
      <c r="GA7">
        <v>506</v>
      </c>
      <c r="GB7">
        <v>517</v>
      </c>
      <c r="GC7">
        <v>519</v>
      </c>
      <c r="GD7">
        <v>519</v>
      </c>
      <c r="GE7">
        <v>519</v>
      </c>
      <c r="GF7">
        <v>519</v>
      </c>
      <c r="GG7">
        <v>510</v>
      </c>
      <c r="GH7">
        <v>514</v>
      </c>
      <c r="GI7">
        <v>511</v>
      </c>
      <c r="GJ7">
        <v>692</v>
      </c>
      <c r="GK7">
        <v>692</v>
      </c>
      <c r="GL7">
        <v>732</v>
      </c>
      <c r="GM7">
        <v>735</v>
      </c>
      <c r="GN7">
        <v>735</v>
      </c>
      <c r="GO7">
        <v>738</v>
      </c>
      <c r="GP7">
        <v>742</v>
      </c>
      <c r="GQ7">
        <v>747</v>
      </c>
      <c r="GR7">
        <v>747</v>
      </c>
      <c r="GS7">
        <v>837</v>
      </c>
      <c r="GT7">
        <v>973</v>
      </c>
      <c r="GU7">
        <v>989</v>
      </c>
    </row>
    <row r="8" spans="1:204" x14ac:dyDescent="0.25">
      <c r="A8" s="2" t="s">
        <v>5</v>
      </c>
      <c r="B8">
        <v>9</v>
      </c>
      <c r="C8">
        <v>18</v>
      </c>
      <c r="D8">
        <v>18</v>
      </c>
      <c r="E8">
        <v>20</v>
      </c>
      <c r="F8">
        <v>27</v>
      </c>
      <c r="G8">
        <v>38</v>
      </c>
      <c r="H8">
        <v>39</v>
      </c>
      <c r="I8">
        <v>62</v>
      </c>
      <c r="J8" s="1">
        <v>73</v>
      </c>
      <c r="K8" s="1">
        <v>73</v>
      </c>
      <c r="L8" s="1">
        <v>76</v>
      </c>
      <c r="M8" s="1">
        <v>73</v>
      </c>
      <c r="N8" s="1">
        <v>88</v>
      </c>
      <c r="O8" s="1">
        <v>91</v>
      </c>
      <c r="P8" s="1">
        <v>98</v>
      </c>
      <c r="Q8" s="1">
        <v>100</v>
      </c>
      <c r="R8" s="1">
        <v>100</v>
      </c>
      <c r="S8" s="1">
        <v>101</v>
      </c>
      <c r="T8" s="1">
        <v>99</v>
      </c>
      <c r="U8" s="1">
        <v>99</v>
      </c>
      <c r="V8" s="3">
        <v>96</v>
      </c>
      <c r="W8" s="3">
        <v>93</v>
      </c>
      <c r="X8" s="1">
        <v>97</v>
      </c>
      <c r="Y8" s="1">
        <v>97</v>
      </c>
      <c r="Z8" s="1">
        <v>107</v>
      </c>
      <c r="AA8" s="1">
        <v>114</v>
      </c>
      <c r="AB8" s="1">
        <v>114</v>
      </c>
      <c r="AC8" s="1">
        <v>137</v>
      </c>
      <c r="AD8" s="10">
        <v>148</v>
      </c>
      <c r="AE8" s="10">
        <v>154</v>
      </c>
      <c r="AF8" s="10">
        <v>197</v>
      </c>
      <c r="AG8" s="10">
        <v>198</v>
      </c>
      <c r="AH8" s="10">
        <v>198</v>
      </c>
      <c r="AI8" s="10">
        <v>198</v>
      </c>
      <c r="AJ8" s="10">
        <v>198</v>
      </c>
      <c r="AK8" s="10">
        <v>200</v>
      </c>
      <c r="AL8" s="11">
        <v>191</v>
      </c>
      <c r="AM8" s="11">
        <v>183</v>
      </c>
      <c r="AN8" s="10">
        <v>232</v>
      </c>
      <c r="AO8" s="10">
        <v>236</v>
      </c>
      <c r="AP8" s="10">
        <v>252</v>
      </c>
      <c r="AQ8" s="10">
        <v>259</v>
      </c>
      <c r="AR8" s="10">
        <v>260</v>
      </c>
      <c r="AS8" s="11">
        <v>259</v>
      </c>
      <c r="AT8" s="10">
        <v>259</v>
      </c>
      <c r="AU8" s="11">
        <v>258</v>
      </c>
      <c r="AV8" s="10">
        <v>263</v>
      </c>
      <c r="AW8" s="10">
        <v>275</v>
      </c>
      <c r="AX8">
        <v>297</v>
      </c>
      <c r="AY8" s="10">
        <v>341</v>
      </c>
      <c r="AZ8" s="10">
        <v>428</v>
      </c>
      <c r="BA8" s="10">
        <v>429</v>
      </c>
      <c r="BB8" s="10">
        <v>502</v>
      </c>
      <c r="BC8" s="10">
        <v>504</v>
      </c>
      <c r="BD8" s="10">
        <v>504</v>
      </c>
      <c r="BE8" s="10">
        <v>516</v>
      </c>
      <c r="BF8" s="17">
        <v>635</v>
      </c>
      <c r="BG8" s="10">
        <v>634</v>
      </c>
      <c r="BH8" s="10">
        <v>639</v>
      </c>
      <c r="BI8" s="10">
        <v>656</v>
      </c>
      <c r="BJ8" s="10">
        <v>656</v>
      </c>
      <c r="BK8" s="10">
        <v>661</v>
      </c>
      <c r="BL8" s="10">
        <v>662</v>
      </c>
      <c r="BM8" s="10">
        <v>663</v>
      </c>
      <c r="BN8" s="10">
        <v>663</v>
      </c>
      <c r="BO8">
        <f>SUM(436,7,9,165,46)</f>
        <v>663</v>
      </c>
      <c r="BP8">
        <f>SUM(435,7,9,170,46)</f>
        <v>667</v>
      </c>
      <c r="BQ8">
        <f>SUM(173,7,9,431,46)</f>
        <v>666</v>
      </c>
      <c r="BR8">
        <f>SUM(138,7,9,467,46)</f>
        <v>667</v>
      </c>
      <c r="BS8">
        <f>SUM(40,7,9,565,46)</f>
        <v>667</v>
      </c>
      <c r="BT8">
        <f>SUM(40,7,9,565,46)</f>
        <v>667</v>
      </c>
      <c r="BU8">
        <f>SUM(39,7,9,568,46)</f>
        <v>669</v>
      </c>
      <c r="BV8">
        <f>SUM(41,7,9,567,46)</f>
        <v>670</v>
      </c>
      <c r="BW8">
        <f>SUM(69,7,9,567,46)</f>
        <v>698</v>
      </c>
      <c r="BX8">
        <f>SUM(74,7,9,573,46)</f>
        <v>709</v>
      </c>
      <c r="BY8">
        <f>SUM(74,7,9,573,46)</f>
        <v>709</v>
      </c>
      <c r="BZ8">
        <f>SUM(77,7,9,573,46)</f>
        <v>712</v>
      </c>
      <c r="CA8">
        <f>SUM(94,7,9,573,46)</f>
        <v>729</v>
      </c>
      <c r="CB8">
        <f>SUM(94,7,9,571,46)</f>
        <v>727</v>
      </c>
      <c r="CC8">
        <f>SUM(125,7,9,572,46)</f>
        <v>759</v>
      </c>
      <c r="CD8">
        <f>SUM(140,7,9,576,46)</f>
        <v>778</v>
      </c>
      <c r="CE8">
        <f>SUM(220,7,9,579,46)</f>
        <v>861</v>
      </c>
      <c r="CF8">
        <f>SUM(236,7,9,579,46)</f>
        <v>877</v>
      </c>
      <c r="CG8">
        <f>SUM(236,7,9,579,46)</f>
        <v>877</v>
      </c>
      <c r="CH8">
        <f>SUM(240,7,9,579,46)</f>
        <v>881</v>
      </c>
      <c r="CI8">
        <f>SUM(276,7,9,582,46)</f>
        <v>920</v>
      </c>
      <c r="CJ8">
        <f>SUM(277,7,9,582,46)</f>
        <v>921</v>
      </c>
      <c r="CK8">
        <f>SUM(338,7,9,584,46)</f>
        <v>984</v>
      </c>
      <c r="CL8">
        <f>SUM(359,7,9,584,46)</f>
        <v>1005</v>
      </c>
      <c r="CM8">
        <f>SUM(360,7,9,586,46)</f>
        <v>1008</v>
      </c>
      <c r="CN8">
        <f>SUM(360,3,9,586,50)</f>
        <v>1008</v>
      </c>
      <c r="CO8">
        <f>SUM(359,3,9,584,50)</f>
        <v>1005</v>
      </c>
      <c r="CP8">
        <f>SUM(362,3,9,584,50)</f>
        <v>1008</v>
      </c>
      <c r="CQ8">
        <f>SUM(366,3,9,584,50)</f>
        <v>1012</v>
      </c>
      <c r="CR8">
        <f>SUM(362,3,9,588,50)</f>
        <v>1012</v>
      </c>
      <c r="CS8">
        <f>SUM(362,3,9,588,50)</f>
        <v>1012</v>
      </c>
      <c r="CT8">
        <f>SUM(362,3,9,588,50)</f>
        <v>1012</v>
      </c>
      <c r="CU8">
        <f>SUM(347,3,9,621,50)</f>
        <v>1030</v>
      </c>
      <c r="CV8">
        <f>SUM(358,3,9,623,50)</f>
        <v>1043</v>
      </c>
      <c r="CW8">
        <f>SUM(357,3,9,622,50)</f>
        <v>1041</v>
      </c>
      <c r="CX8">
        <f>SUM(350,3,9,638,50)</f>
        <v>1050</v>
      </c>
      <c r="CY8">
        <f>SUM(318,3,9,676,50)</f>
        <v>1056</v>
      </c>
      <c r="CZ8">
        <f>SUM(318,3,9,676,50)</f>
        <v>1056</v>
      </c>
      <c r="DA8">
        <f>SUM(316,2,9,678,51)</f>
        <v>1056</v>
      </c>
      <c r="DB8" s="22">
        <v>1056</v>
      </c>
      <c r="DC8" s="22">
        <v>1070</v>
      </c>
      <c r="DD8">
        <v>1067</v>
      </c>
      <c r="DE8">
        <v>1065</v>
      </c>
      <c r="DF8">
        <v>1065</v>
      </c>
      <c r="DG8">
        <v>1066</v>
      </c>
      <c r="DH8">
        <v>1064</v>
      </c>
      <c r="DI8">
        <v>1064</v>
      </c>
      <c r="DJ8">
        <v>1063</v>
      </c>
      <c r="DK8">
        <v>1063</v>
      </c>
      <c r="DL8">
        <v>1064</v>
      </c>
      <c r="DM8">
        <v>1060</v>
      </c>
      <c r="DN8">
        <v>1056</v>
      </c>
      <c r="DO8">
        <v>1055</v>
      </c>
      <c r="DP8">
        <v>1055</v>
      </c>
      <c r="DQ8">
        <v>1055</v>
      </c>
      <c r="DR8">
        <v>1049</v>
      </c>
      <c r="DS8">
        <v>1049</v>
      </c>
      <c r="DT8">
        <v>1049</v>
      </c>
      <c r="DU8">
        <v>1047</v>
      </c>
      <c r="DV8">
        <v>1047</v>
      </c>
      <c r="DW8">
        <v>1049</v>
      </c>
      <c r="DX8">
        <v>1046</v>
      </c>
      <c r="DY8">
        <v>1044</v>
      </c>
      <c r="DZ8">
        <v>1043</v>
      </c>
      <c r="EA8">
        <v>1043</v>
      </c>
      <c r="EB8">
        <v>1043</v>
      </c>
      <c r="EC8">
        <v>1043</v>
      </c>
      <c r="ED8">
        <v>1043</v>
      </c>
      <c r="EE8">
        <v>1042</v>
      </c>
      <c r="EF8">
        <v>1039</v>
      </c>
      <c r="EG8">
        <v>1036</v>
      </c>
      <c r="EH8">
        <v>1035</v>
      </c>
      <c r="EI8">
        <v>1035</v>
      </c>
      <c r="EJ8">
        <v>1035</v>
      </c>
      <c r="EK8">
        <v>1035</v>
      </c>
      <c r="EL8">
        <v>1039</v>
      </c>
      <c r="EM8">
        <v>1038</v>
      </c>
      <c r="EN8">
        <v>1037</v>
      </c>
      <c r="EO8">
        <v>1037</v>
      </c>
      <c r="EP8">
        <v>1037</v>
      </c>
      <c r="EQ8">
        <v>1037</v>
      </c>
      <c r="ER8" s="1">
        <v>1034</v>
      </c>
      <c r="ES8" s="1">
        <v>1029</v>
      </c>
      <c r="ET8" s="1">
        <v>1029</v>
      </c>
      <c r="EU8" s="1">
        <v>1029</v>
      </c>
      <c r="EV8" s="1">
        <v>1029</v>
      </c>
      <c r="EW8" s="1">
        <v>1029</v>
      </c>
      <c r="EX8" s="1">
        <v>1028</v>
      </c>
      <c r="EY8" s="1">
        <v>1024</v>
      </c>
      <c r="EZ8" s="1">
        <v>1020</v>
      </c>
      <c r="FA8" s="1">
        <v>1017</v>
      </c>
      <c r="FB8" s="1">
        <v>1018</v>
      </c>
      <c r="FC8" s="1">
        <v>1019</v>
      </c>
      <c r="FD8" s="1">
        <v>1015</v>
      </c>
      <c r="FE8" s="1">
        <v>1015</v>
      </c>
      <c r="FF8" s="1">
        <v>1013</v>
      </c>
      <c r="FG8" s="1">
        <v>1013</v>
      </c>
      <c r="FH8" s="1">
        <v>1013</v>
      </c>
      <c r="FI8" s="1">
        <v>1011</v>
      </c>
      <c r="FJ8" s="1">
        <v>1010</v>
      </c>
      <c r="FK8" s="1">
        <v>1007</v>
      </c>
      <c r="FL8" s="28">
        <v>1004</v>
      </c>
      <c r="FM8" s="28">
        <v>1002</v>
      </c>
      <c r="FN8" s="28">
        <v>1000</v>
      </c>
      <c r="FO8" s="28">
        <v>996</v>
      </c>
      <c r="FP8" s="28">
        <v>991</v>
      </c>
      <c r="FQ8" s="28">
        <v>989</v>
      </c>
      <c r="FR8" s="28">
        <v>987</v>
      </c>
      <c r="FS8">
        <v>987</v>
      </c>
      <c r="FT8">
        <v>985</v>
      </c>
      <c r="FU8">
        <v>983</v>
      </c>
      <c r="FV8">
        <v>983</v>
      </c>
      <c r="FW8">
        <v>981</v>
      </c>
      <c r="FX8" s="28">
        <v>981</v>
      </c>
      <c r="FY8" s="28">
        <v>980</v>
      </c>
      <c r="FZ8" s="28">
        <v>979</v>
      </c>
      <c r="GA8" s="28">
        <v>982</v>
      </c>
      <c r="GB8" s="28">
        <v>982</v>
      </c>
      <c r="GC8">
        <v>982</v>
      </c>
      <c r="GD8">
        <v>982</v>
      </c>
      <c r="GE8">
        <v>980</v>
      </c>
      <c r="GF8">
        <v>980</v>
      </c>
      <c r="GG8">
        <v>977</v>
      </c>
      <c r="GH8">
        <v>978</v>
      </c>
      <c r="GI8">
        <v>977</v>
      </c>
      <c r="GJ8">
        <v>977</v>
      </c>
      <c r="GK8">
        <v>975</v>
      </c>
      <c r="GL8">
        <v>975</v>
      </c>
      <c r="GM8">
        <v>976</v>
      </c>
      <c r="GN8">
        <v>973</v>
      </c>
      <c r="GO8">
        <v>972</v>
      </c>
      <c r="GP8">
        <v>973</v>
      </c>
      <c r="GQ8">
        <v>973</v>
      </c>
      <c r="GR8">
        <v>974</v>
      </c>
      <c r="GS8">
        <v>973</v>
      </c>
      <c r="GT8">
        <v>974</v>
      </c>
      <c r="GU8">
        <v>978</v>
      </c>
    </row>
    <row r="9" spans="1:204" x14ac:dyDescent="0.25">
      <c r="A9" s="2" t="s">
        <v>166</v>
      </c>
      <c r="S9" s="1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10"/>
      <c r="AT9" s="10"/>
      <c r="AU9" s="10"/>
      <c r="AV9" s="10"/>
      <c r="AW9" s="10"/>
      <c r="AX9" s="10"/>
      <c r="AY9" s="10"/>
      <c r="AZ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>
        <v>1</v>
      </c>
      <c r="BN9" s="10">
        <v>1</v>
      </c>
      <c r="BO9" s="10">
        <v>1</v>
      </c>
      <c r="BP9" s="10">
        <v>1</v>
      </c>
      <c r="BQ9" s="10">
        <v>1</v>
      </c>
      <c r="BR9" s="10">
        <v>1</v>
      </c>
      <c r="BS9" s="10">
        <v>1</v>
      </c>
      <c r="BT9" s="10">
        <v>1</v>
      </c>
      <c r="BU9" s="10">
        <v>1</v>
      </c>
      <c r="BV9" s="10">
        <v>1</v>
      </c>
      <c r="BW9" s="10">
        <v>1</v>
      </c>
      <c r="BX9" s="10">
        <v>1</v>
      </c>
      <c r="BY9" s="10">
        <v>1</v>
      </c>
      <c r="BZ9" s="10">
        <v>1</v>
      </c>
      <c r="CA9" s="10">
        <v>2</v>
      </c>
      <c r="CB9" s="10">
        <v>3</v>
      </c>
      <c r="CC9" s="10">
        <v>3</v>
      </c>
      <c r="CD9" s="10">
        <v>3</v>
      </c>
      <c r="CE9" s="10">
        <v>3</v>
      </c>
      <c r="CF9" s="10">
        <v>3</v>
      </c>
      <c r="CG9" s="10">
        <v>3</v>
      </c>
      <c r="CH9" s="10">
        <v>3</v>
      </c>
      <c r="CI9" s="10">
        <v>3</v>
      </c>
      <c r="CJ9" s="10">
        <v>5</v>
      </c>
      <c r="CK9" s="10">
        <v>6</v>
      </c>
      <c r="CL9" s="10">
        <v>6</v>
      </c>
      <c r="CM9" s="10">
        <v>6</v>
      </c>
      <c r="CN9" s="10">
        <v>6</v>
      </c>
      <c r="CO9" s="10">
        <v>6</v>
      </c>
      <c r="CP9" s="10">
        <v>6</v>
      </c>
      <c r="CQ9" s="10">
        <v>6</v>
      </c>
      <c r="CR9" s="10">
        <v>6</v>
      </c>
      <c r="CS9" s="10">
        <v>6</v>
      </c>
      <c r="CT9" s="10">
        <v>6</v>
      </c>
      <c r="CU9" s="10">
        <v>6</v>
      </c>
      <c r="CV9" s="10">
        <v>6</v>
      </c>
      <c r="CW9" s="10">
        <v>6</v>
      </c>
      <c r="CX9" s="10">
        <v>6</v>
      </c>
      <c r="CY9" s="10">
        <v>6</v>
      </c>
      <c r="CZ9" s="10">
        <v>6</v>
      </c>
      <c r="DA9" s="10">
        <v>6</v>
      </c>
      <c r="DB9" s="10">
        <v>6</v>
      </c>
      <c r="DC9" s="10">
        <v>6</v>
      </c>
      <c r="DD9" s="22">
        <v>6</v>
      </c>
      <c r="DE9" s="22">
        <v>6</v>
      </c>
      <c r="DF9" s="22">
        <v>6</v>
      </c>
      <c r="DG9" s="22">
        <v>6</v>
      </c>
      <c r="DH9" s="22">
        <v>6</v>
      </c>
      <c r="DI9" s="22">
        <v>6</v>
      </c>
      <c r="DJ9" s="22">
        <v>6</v>
      </c>
      <c r="DK9" s="22">
        <v>6</v>
      </c>
      <c r="DL9">
        <v>6</v>
      </c>
      <c r="DM9">
        <v>6</v>
      </c>
      <c r="DN9">
        <v>6</v>
      </c>
      <c r="DO9">
        <v>7</v>
      </c>
      <c r="DP9">
        <v>7</v>
      </c>
      <c r="DQ9">
        <v>7</v>
      </c>
      <c r="DR9">
        <v>7</v>
      </c>
      <c r="DS9">
        <v>9</v>
      </c>
      <c r="DT9">
        <v>9</v>
      </c>
      <c r="DU9">
        <v>9</v>
      </c>
      <c r="DV9">
        <v>9</v>
      </c>
      <c r="DW9">
        <v>9</v>
      </c>
      <c r="DX9">
        <v>9</v>
      </c>
      <c r="DY9">
        <v>9</v>
      </c>
      <c r="DZ9">
        <v>9</v>
      </c>
      <c r="EA9">
        <v>10</v>
      </c>
      <c r="EB9">
        <v>10</v>
      </c>
      <c r="EC9">
        <v>10</v>
      </c>
      <c r="ED9">
        <v>10</v>
      </c>
      <c r="EE9">
        <v>11</v>
      </c>
      <c r="EF9">
        <v>13</v>
      </c>
      <c r="EG9">
        <v>17</v>
      </c>
      <c r="EH9">
        <v>17</v>
      </c>
      <c r="EI9">
        <v>19</v>
      </c>
      <c r="EJ9">
        <v>19</v>
      </c>
      <c r="EK9">
        <v>75</v>
      </c>
      <c r="EL9">
        <v>80</v>
      </c>
      <c r="EM9">
        <v>80</v>
      </c>
      <c r="EN9">
        <v>99</v>
      </c>
      <c r="EO9">
        <v>136</v>
      </c>
      <c r="EP9">
        <v>136</v>
      </c>
      <c r="EQ9">
        <v>136</v>
      </c>
      <c r="ER9">
        <v>136</v>
      </c>
      <c r="ES9">
        <v>139</v>
      </c>
      <c r="ET9">
        <v>140</v>
      </c>
      <c r="EU9" s="1">
        <v>176</v>
      </c>
      <c r="EV9" s="1">
        <v>178</v>
      </c>
      <c r="EW9" s="1">
        <v>178</v>
      </c>
      <c r="EX9" s="1">
        <v>178</v>
      </c>
      <c r="EY9" s="1">
        <v>178</v>
      </c>
      <c r="EZ9" s="1">
        <v>219</v>
      </c>
      <c r="FA9" s="1">
        <v>254</v>
      </c>
      <c r="FB9" s="1">
        <v>394</v>
      </c>
      <c r="FC9" s="1">
        <v>428</v>
      </c>
      <c r="FD9" s="1">
        <v>429</v>
      </c>
      <c r="FE9" s="1">
        <v>432</v>
      </c>
      <c r="FF9" s="1">
        <v>435</v>
      </c>
      <c r="FG9" s="1">
        <v>439</v>
      </c>
      <c r="FH9" s="1">
        <v>554</v>
      </c>
      <c r="FI9" s="1">
        <v>557</v>
      </c>
      <c r="FJ9" s="1">
        <v>559</v>
      </c>
      <c r="FK9" s="1">
        <v>559</v>
      </c>
      <c r="FL9" s="28">
        <v>562</v>
      </c>
      <c r="FM9" s="28">
        <v>567</v>
      </c>
      <c r="FN9" s="28">
        <v>571</v>
      </c>
      <c r="FO9" s="28">
        <v>606</v>
      </c>
      <c r="FP9" s="28">
        <v>610</v>
      </c>
      <c r="FQ9" s="28">
        <v>610</v>
      </c>
      <c r="FR9" s="28">
        <v>611</v>
      </c>
      <c r="FS9">
        <v>611</v>
      </c>
      <c r="FT9">
        <v>692</v>
      </c>
      <c r="FU9">
        <v>692</v>
      </c>
      <c r="FV9">
        <v>716</v>
      </c>
      <c r="FW9">
        <v>730</v>
      </c>
      <c r="FX9">
        <v>730</v>
      </c>
      <c r="FY9">
        <v>730</v>
      </c>
      <c r="FZ9">
        <v>731</v>
      </c>
      <c r="GA9">
        <v>731</v>
      </c>
      <c r="GB9">
        <v>733</v>
      </c>
      <c r="GC9">
        <v>732</v>
      </c>
      <c r="GD9">
        <v>731</v>
      </c>
      <c r="GE9">
        <v>731</v>
      </c>
      <c r="GF9">
        <v>731</v>
      </c>
      <c r="GG9">
        <v>729</v>
      </c>
      <c r="GH9">
        <v>731</v>
      </c>
      <c r="GI9">
        <v>729</v>
      </c>
      <c r="GJ9">
        <v>729</v>
      </c>
      <c r="GK9">
        <v>729</v>
      </c>
      <c r="GL9">
        <v>729</v>
      </c>
      <c r="GM9">
        <v>727</v>
      </c>
      <c r="GN9">
        <v>723</v>
      </c>
      <c r="GO9">
        <v>729</v>
      </c>
      <c r="GP9">
        <v>728</v>
      </c>
      <c r="GQ9">
        <v>725</v>
      </c>
      <c r="GR9">
        <v>723</v>
      </c>
      <c r="GS9">
        <v>725</v>
      </c>
      <c r="GT9">
        <v>727</v>
      </c>
      <c r="GU9">
        <v>727</v>
      </c>
    </row>
    <row r="10" spans="1:204" x14ac:dyDescent="0.25">
      <c r="A10" s="2" t="s">
        <v>70</v>
      </c>
      <c r="J10" s="1"/>
      <c r="K10" s="1"/>
      <c r="L10" s="1"/>
      <c r="M10" s="1">
        <v>2</v>
      </c>
      <c r="N10">
        <v>2</v>
      </c>
      <c r="O10">
        <v>2</v>
      </c>
      <c r="P10" s="1">
        <v>6</v>
      </c>
      <c r="Q10" s="1">
        <v>8</v>
      </c>
      <c r="R10" s="1">
        <v>8</v>
      </c>
      <c r="S10" s="1">
        <v>20</v>
      </c>
      <c r="T10" s="1">
        <v>31</v>
      </c>
      <c r="U10" s="1">
        <v>32</v>
      </c>
      <c r="V10" s="1">
        <v>32</v>
      </c>
      <c r="W10" s="1">
        <v>32</v>
      </c>
      <c r="X10" s="1">
        <v>46</v>
      </c>
      <c r="Y10" s="1">
        <v>50</v>
      </c>
      <c r="Z10" s="1">
        <v>51</v>
      </c>
      <c r="AA10" s="1">
        <v>55</v>
      </c>
      <c r="AB10" s="1">
        <v>55</v>
      </c>
      <c r="AC10" s="1">
        <v>61</v>
      </c>
      <c r="AD10" s="1">
        <v>62</v>
      </c>
      <c r="AE10" s="1">
        <v>62</v>
      </c>
      <c r="AF10" s="10">
        <v>555</v>
      </c>
      <c r="AG10" s="17">
        <v>806</v>
      </c>
      <c r="AH10" s="10">
        <v>865</v>
      </c>
      <c r="AI10" s="10">
        <v>876</v>
      </c>
      <c r="AJ10" s="10">
        <v>925</v>
      </c>
      <c r="AK10" s="10">
        <v>927</v>
      </c>
      <c r="AL10" s="11">
        <v>926</v>
      </c>
      <c r="AM10" s="11">
        <v>924</v>
      </c>
      <c r="AN10" s="10">
        <v>924</v>
      </c>
      <c r="AO10" s="10">
        <v>941</v>
      </c>
      <c r="AP10" s="10">
        <v>946</v>
      </c>
      <c r="AQ10" s="10">
        <v>946</v>
      </c>
      <c r="AR10" s="11">
        <v>944</v>
      </c>
      <c r="AS10" s="11">
        <v>938</v>
      </c>
      <c r="AT10" s="11">
        <v>936</v>
      </c>
      <c r="AU10" s="11">
        <v>925</v>
      </c>
      <c r="AV10" s="11">
        <v>924</v>
      </c>
      <c r="AW10" s="10">
        <v>924</v>
      </c>
      <c r="AX10">
        <v>924</v>
      </c>
      <c r="AY10" s="10">
        <v>924</v>
      </c>
      <c r="AZ10" s="11">
        <v>922</v>
      </c>
      <c r="BA10" s="11">
        <v>919</v>
      </c>
      <c r="BB10" s="10">
        <v>919</v>
      </c>
      <c r="BC10" s="10">
        <v>919</v>
      </c>
      <c r="BD10" s="10">
        <v>919</v>
      </c>
      <c r="BE10" s="10">
        <v>919</v>
      </c>
      <c r="BF10" s="10">
        <v>916</v>
      </c>
      <c r="BG10" s="10">
        <v>915</v>
      </c>
      <c r="BH10" s="10">
        <v>914</v>
      </c>
      <c r="BI10" s="10">
        <v>914</v>
      </c>
      <c r="BJ10" s="10">
        <v>914</v>
      </c>
      <c r="BK10" s="10">
        <v>914</v>
      </c>
      <c r="BL10" s="10">
        <v>914</v>
      </c>
      <c r="BM10" s="10">
        <v>912</v>
      </c>
      <c r="BN10" s="10">
        <v>910</v>
      </c>
      <c r="BO10" s="10">
        <v>909</v>
      </c>
      <c r="BP10">
        <f>SUM(1,7,2,886,11)</f>
        <v>907</v>
      </c>
      <c r="BQ10">
        <v>905</v>
      </c>
      <c r="BR10" s="10">
        <v>905</v>
      </c>
      <c r="BS10" s="10">
        <v>905</v>
      </c>
      <c r="BT10">
        <f>SUM(1,6,2,880,12)</f>
        <v>901</v>
      </c>
      <c r="BU10" s="10">
        <v>899</v>
      </c>
      <c r="BV10">
        <f>SUM(1,6,2,874,12)</f>
        <v>895</v>
      </c>
      <c r="BW10">
        <f>SUM(1,6,2,874,12)</f>
        <v>895</v>
      </c>
      <c r="BX10">
        <f>SUM(1,6,2,875,12)</f>
        <v>896</v>
      </c>
      <c r="BY10">
        <v>896</v>
      </c>
      <c r="BZ10">
        <f>SUM(1,6,2,875,12)</f>
        <v>896</v>
      </c>
      <c r="CA10">
        <v>894</v>
      </c>
      <c r="CB10">
        <f>SUM(1,3,2,873,15)</f>
        <v>894</v>
      </c>
      <c r="CC10">
        <f>SUM(1,3,2,873,15)</f>
        <v>894</v>
      </c>
      <c r="CD10">
        <f>SUM(1,3,2,869,15)</f>
        <v>890</v>
      </c>
      <c r="CE10">
        <f>SUM(1,3,2,869,15)</f>
        <v>890</v>
      </c>
      <c r="CF10">
        <f>SUM(1,3,2,869,15)</f>
        <v>890</v>
      </c>
      <c r="CG10">
        <f>SUM(1,3,2,869,15)</f>
        <v>890</v>
      </c>
      <c r="CH10">
        <f>SUM(1,3,2,869,15)</f>
        <v>890</v>
      </c>
      <c r="CI10">
        <v>885</v>
      </c>
      <c r="CJ10">
        <v>883</v>
      </c>
      <c r="CK10">
        <f>SUM(2,2,861,16)</f>
        <v>881</v>
      </c>
      <c r="CL10">
        <f>SUM(2,2,861,16)</f>
        <v>881</v>
      </c>
      <c r="CM10" s="10">
        <v>881</v>
      </c>
      <c r="CN10">
        <f>SUM(2,2,859,16)</f>
        <v>879</v>
      </c>
      <c r="CO10">
        <f>SUM(2,2,858,16)</f>
        <v>878</v>
      </c>
      <c r="CP10">
        <f>SUM(2,2,856,16)</f>
        <v>876</v>
      </c>
      <c r="CQ10">
        <v>875</v>
      </c>
      <c r="CR10">
        <v>874</v>
      </c>
      <c r="CS10" s="10">
        <v>874</v>
      </c>
      <c r="CT10" s="10">
        <v>874</v>
      </c>
      <c r="CU10" s="10">
        <v>867</v>
      </c>
      <c r="CV10">
        <f>SUM(2,2,846,16)</f>
        <v>866</v>
      </c>
      <c r="CW10" s="10">
        <v>858</v>
      </c>
      <c r="CX10" s="10">
        <v>853</v>
      </c>
      <c r="CY10" s="10">
        <v>851</v>
      </c>
      <c r="CZ10" s="10">
        <v>851</v>
      </c>
      <c r="DA10" s="10">
        <v>851</v>
      </c>
      <c r="DB10" s="22">
        <v>849</v>
      </c>
      <c r="DC10" s="22">
        <v>848</v>
      </c>
      <c r="DD10" s="22">
        <v>845</v>
      </c>
      <c r="DE10" s="22">
        <v>842</v>
      </c>
      <c r="DF10" s="22">
        <v>842</v>
      </c>
      <c r="DG10" s="22">
        <v>840</v>
      </c>
      <c r="DH10" s="22">
        <v>831</v>
      </c>
      <c r="DI10" s="22">
        <v>830</v>
      </c>
      <c r="DJ10" s="22">
        <v>828</v>
      </c>
      <c r="DK10" s="22">
        <v>828</v>
      </c>
      <c r="DL10">
        <v>826</v>
      </c>
      <c r="DM10">
        <v>822</v>
      </c>
      <c r="DN10">
        <v>821</v>
      </c>
      <c r="DO10">
        <v>821</v>
      </c>
      <c r="DP10">
        <v>821</v>
      </c>
      <c r="DQ10">
        <v>821</v>
      </c>
      <c r="DR10">
        <v>819</v>
      </c>
      <c r="DS10">
        <v>819</v>
      </c>
      <c r="DT10">
        <v>819</v>
      </c>
      <c r="DU10">
        <v>817</v>
      </c>
      <c r="DV10">
        <v>817</v>
      </c>
      <c r="DW10">
        <v>817</v>
      </c>
      <c r="DX10">
        <v>817</v>
      </c>
      <c r="DY10">
        <v>816</v>
      </c>
      <c r="DZ10">
        <v>815</v>
      </c>
      <c r="EA10">
        <v>814</v>
      </c>
      <c r="EB10">
        <v>813</v>
      </c>
      <c r="EC10">
        <v>813</v>
      </c>
      <c r="ED10">
        <v>813</v>
      </c>
      <c r="EE10">
        <v>811</v>
      </c>
      <c r="EF10">
        <v>809</v>
      </c>
      <c r="EG10">
        <v>809</v>
      </c>
      <c r="EH10">
        <v>809</v>
      </c>
      <c r="EI10">
        <v>809</v>
      </c>
      <c r="EJ10">
        <v>809</v>
      </c>
      <c r="EK10">
        <v>809</v>
      </c>
      <c r="EL10">
        <v>804</v>
      </c>
      <c r="EM10">
        <v>803</v>
      </c>
      <c r="EN10">
        <v>804</v>
      </c>
      <c r="EO10">
        <v>803</v>
      </c>
      <c r="EP10">
        <v>803</v>
      </c>
      <c r="EQ10">
        <v>803</v>
      </c>
      <c r="ER10">
        <v>800</v>
      </c>
      <c r="ES10">
        <v>799</v>
      </c>
      <c r="ET10" s="1">
        <v>799</v>
      </c>
      <c r="EU10" s="1">
        <v>798</v>
      </c>
      <c r="EV10" s="1">
        <v>798</v>
      </c>
      <c r="EW10" s="1">
        <v>798</v>
      </c>
      <c r="EX10" s="1">
        <v>795</v>
      </c>
      <c r="EY10" s="1">
        <v>792</v>
      </c>
      <c r="EZ10" s="1">
        <v>791</v>
      </c>
      <c r="FA10" s="1">
        <v>787</v>
      </c>
      <c r="FB10" s="1">
        <v>787</v>
      </c>
      <c r="FC10" s="1">
        <v>782</v>
      </c>
      <c r="FD10" s="1">
        <v>778</v>
      </c>
      <c r="FE10" s="1">
        <v>774</v>
      </c>
      <c r="FF10" s="1">
        <v>771</v>
      </c>
      <c r="FG10" s="1">
        <v>770</v>
      </c>
      <c r="FH10" s="1">
        <v>768</v>
      </c>
      <c r="FI10" s="1">
        <v>767</v>
      </c>
      <c r="FJ10" s="1">
        <v>766</v>
      </c>
      <c r="FK10" s="1">
        <v>767</v>
      </c>
      <c r="FL10" s="28">
        <v>767</v>
      </c>
      <c r="FM10" s="28">
        <v>766</v>
      </c>
      <c r="FN10" s="28">
        <v>765</v>
      </c>
      <c r="FO10" s="28">
        <v>760</v>
      </c>
      <c r="FP10" s="28">
        <v>757</v>
      </c>
      <c r="FQ10" s="28">
        <v>755</v>
      </c>
      <c r="FR10" s="28">
        <v>755</v>
      </c>
      <c r="FS10">
        <v>753</v>
      </c>
      <c r="FT10">
        <v>753</v>
      </c>
      <c r="FU10">
        <v>751</v>
      </c>
      <c r="FV10">
        <v>749</v>
      </c>
      <c r="FW10">
        <v>746</v>
      </c>
      <c r="FX10">
        <v>746</v>
      </c>
      <c r="FY10">
        <v>746</v>
      </c>
      <c r="FZ10">
        <v>743</v>
      </c>
      <c r="GA10">
        <v>742</v>
      </c>
      <c r="GB10">
        <v>740</v>
      </c>
      <c r="GC10">
        <v>739</v>
      </c>
      <c r="GD10">
        <v>737</v>
      </c>
      <c r="GE10">
        <v>735</v>
      </c>
      <c r="GF10">
        <v>735</v>
      </c>
      <c r="GG10">
        <v>734</v>
      </c>
      <c r="GH10">
        <v>733</v>
      </c>
      <c r="GI10">
        <v>733</v>
      </c>
      <c r="GJ10">
        <v>732</v>
      </c>
      <c r="GK10">
        <v>732</v>
      </c>
      <c r="GL10">
        <v>731</v>
      </c>
      <c r="GM10">
        <v>731</v>
      </c>
      <c r="GN10">
        <v>728</v>
      </c>
      <c r="GO10">
        <v>727</v>
      </c>
      <c r="GP10">
        <v>723</v>
      </c>
      <c r="GQ10">
        <v>722</v>
      </c>
      <c r="GR10">
        <v>722</v>
      </c>
      <c r="GS10">
        <v>721</v>
      </c>
      <c r="GT10">
        <v>720</v>
      </c>
      <c r="GU10">
        <v>720</v>
      </c>
    </row>
    <row r="11" spans="1:204" x14ac:dyDescent="0.25">
      <c r="A11" s="2" t="s">
        <v>172</v>
      </c>
      <c r="B11">
        <v>11</v>
      </c>
      <c r="C11">
        <v>17</v>
      </c>
      <c r="D11">
        <v>17</v>
      </c>
      <c r="E11">
        <v>28</v>
      </c>
      <c r="F11">
        <v>34</v>
      </c>
      <c r="G11">
        <v>34</v>
      </c>
      <c r="H11">
        <v>43</v>
      </c>
      <c r="I11">
        <v>43</v>
      </c>
      <c r="J11" s="1">
        <v>49</v>
      </c>
      <c r="K11" s="3">
        <v>35</v>
      </c>
      <c r="L11" s="3">
        <v>25</v>
      </c>
      <c r="M11" s="1">
        <v>28</v>
      </c>
      <c r="N11" s="3">
        <v>24</v>
      </c>
      <c r="O11" s="1">
        <v>26</v>
      </c>
      <c r="P11" s="1">
        <v>31</v>
      </c>
      <c r="Q11" s="1">
        <v>37</v>
      </c>
      <c r="R11" s="1">
        <v>39</v>
      </c>
      <c r="S11" s="3">
        <v>34</v>
      </c>
      <c r="T11" s="1">
        <v>39</v>
      </c>
      <c r="U11" s="1">
        <v>40</v>
      </c>
      <c r="V11" s="1">
        <v>41</v>
      </c>
      <c r="W11" s="1">
        <v>44</v>
      </c>
      <c r="X11" s="1">
        <v>37</v>
      </c>
      <c r="Y11" s="1">
        <v>39</v>
      </c>
      <c r="Z11" s="1">
        <v>39</v>
      </c>
      <c r="AA11" s="1">
        <v>67</v>
      </c>
      <c r="AB11" s="1">
        <v>67</v>
      </c>
      <c r="AC11" s="1">
        <v>71</v>
      </c>
      <c r="AD11" s="10">
        <v>106</v>
      </c>
      <c r="AE11" s="10">
        <v>114</v>
      </c>
      <c r="AF11" s="10">
        <v>222</v>
      </c>
      <c r="AG11" s="10">
        <v>296</v>
      </c>
      <c r="AH11" s="10">
        <v>297</v>
      </c>
      <c r="AI11" s="10">
        <v>297</v>
      </c>
      <c r="AJ11" s="10">
        <v>297</v>
      </c>
      <c r="AK11" s="10">
        <v>297</v>
      </c>
      <c r="AL11" s="10">
        <v>300</v>
      </c>
      <c r="AM11" s="11">
        <v>299</v>
      </c>
      <c r="AN11" s="10">
        <v>302</v>
      </c>
      <c r="AO11" s="10">
        <v>303</v>
      </c>
      <c r="AP11" s="10">
        <v>303</v>
      </c>
      <c r="AQ11" s="10">
        <v>304</v>
      </c>
      <c r="AR11" s="10">
        <v>324</v>
      </c>
      <c r="AS11" s="10">
        <v>378</v>
      </c>
      <c r="AT11" s="10">
        <v>390</v>
      </c>
      <c r="AU11" s="10">
        <v>415</v>
      </c>
      <c r="AV11" s="11">
        <v>414</v>
      </c>
      <c r="AW11" s="10">
        <v>414</v>
      </c>
      <c r="AX11" s="10">
        <v>414</v>
      </c>
      <c r="AY11" s="10">
        <v>414</v>
      </c>
      <c r="AZ11" s="10">
        <v>492</v>
      </c>
      <c r="BA11" s="10">
        <v>492</v>
      </c>
      <c r="BB11" s="10">
        <v>536</v>
      </c>
      <c r="BC11" s="10">
        <v>569</v>
      </c>
      <c r="BD11" s="10">
        <v>569</v>
      </c>
      <c r="BE11" s="10">
        <v>569</v>
      </c>
      <c r="BF11" s="10">
        <v>579</v>
      </c>
      <c r="BG11" s="10">
        <v>586</v>
      </c>
      <c r="BH11" s="10">
        <v>583</v>
      </c>
      <c r="BI11" s="10">
        <v>634</v>
      </c>
      <c r="BJ11" s="10">
        <v>665</v>
      </c>
      <c r="BK11" s="10">
        <v>692</v>
      </c>
      <c r="BL11" s="10">
        <v>692</v>
      </c>
      <c r="BM11" s="10">
        <v>696</v>
      </c>
      <c r="BN11" s="10">
        <v>700</v>
      </c>
      <c r="BO11">
        <f>SUM(462,1,233,3)</f>
        <v>699</v>
      </c>
      <c r="BP11">
        <f>SUM(151,1,545,3)</f>
        <v>700</v>
      </c>
      <c r="BQ11" s="10">
        <v>703</v>
      </c>
      <c r="BR11" s="10">
        <v>703</v>
      </c>
      <c r="BS11" s="10">
        <v>703</v>
      </c>
      <c r="BT11" s="10">
        <v>704</v>
      </c>
      <c r="BU11">
        <f>SUM(149,1,550,3)</f>
        <v>703</v>
      </c>
      <c r="BV11">
        <v>703</v>
      </c>
      <c r="BW11" s="10">
        <v>698</v>
      </c>
      <c r="BX11">
        <f>SUM(148,1,545,3)</f>
        <v>697</v>
      </c>
      <c r="BY11">
        <f>SUM(148,1,545,3)</f>
        <v>697</v>
      </c>
      <c r="BZ11">
        <f>SUM(148,1,545,3)</f>
        <v>697</v>
      </c>
      <c r="CA11">
        <f>SUM(140,1,553,3)</f>
        <v>697</v>
      </c>
      <c r="CB11" s="10">
        <v>696</v>
      </c>
      <c r="CC11" s="10">
        <v>694</v>
      </c>
      <c r="CD11">
        <f>SUM(27,1,660,3)</f>
        <v>691</v>
      </c>
      <c r="CE11">
        <f>SUM(26,1,660,3)</f>
        <v>690</v>
      </c>
      <c r="CF11">
        <v>690</v>
      </c>
      <c r="CG11" s="10">
        <v>690</v>
      </c>
      <c r="CH11" s="10">
        <v>690</v>
      </c>
      <c r="CI11">
        <f>SUM(26,1,658,3)</f>
        <v>688</v>
      </c>
      <c r="CJ11">
        <f>SUM(27,1,658,3)</f>
        <v>689</v>
      </c>
      <c r="CK11">
        <f>SUM(27,1,656,3)</f>
        <v>687</v>
      </c>
      <c r="CL11">
        <f>SUM(27,1,656,3)</f>
        <v>687</v>
      </c>
      <c r="CM11" s="10">
        <v>687</v>
      </c>
      <c r="CN11">
        <f>SUM(27,1,656,3)</f>
        <v>687</v>
      </c>
      <c r="CO11">
        <f>SUM(28,1,651,3)</f>
        <v>683</v>
      </c>
      <c r="CP11">
        <f>SUM(28,1,651,3)</f>
        <v>683</v>
      </c>
      <c r="CQ11">
        <f>SUM(28,1,651,3)</f>
        <v>683</v>
      </c>
      <c r="CR11">
        <f>SUM(28,1,649,3)</f>
        <v>681</v>
      </c>
      <c r="CS11">
        <f>SUM(28,1,649,3)</f>
        <v>681</v>
      </c>
      <c r="CT11" s="10">
        <v>682</v>
      </c>
      <c r="CU11">
        <f>SUM(28,2,649,3)</f>
        <v>682</v>
      </c>
      <c r="CV11">
        <f>SUM(27,2,649,3)</f>
        <v>681</v>
      </c>
      <c r="CW11" s="10">
        <v>680</v>
      </c>
      <c r="CX11">
        <f>SUM(27,3,648,3)</f>
        <v>681</v>
      </c>
      <c r="CY11" s="10">
        <v>679</v>
      </c>
      <c r="CZ11">
        <f>SUM(28,3,646,3)</f>
        <v>680</v>
      </c>
      <c r="DA11" s="10">
        <v>680</v>
      </c>
      <c r="DB11" s="22">
        <v>680</v>
      </c>
      <c r="DC11" s="22">
        <v>679</v>
      </c>
      <c r="DD11" s="22">
        <v>677</v>
      </c>
      <c r="DE11" s="22">
        <v>676</v>
      </c>
      <c r="DF11" s="22">
        <v>676</v>
      </c>
      <c r="DG11" s="22">
        <v>678</v>
      </c>
      <c r="DH11" s="22">
        <v>681</v>
      </c>
      <c r="DI11" s="22">
        <v>684</v>
      </c>
      <c r="DJ11" s="22">
        <v>686</v>
      </c>
      <c r="DK11" s="22">
        <v>686</v>
      </c>
      <c r="DL11" s="1">
        <v>686</v>
      </c>
      <c r="DM11">
        <v>685</v>
      </c>
      <c r="DN11">
        <v>685</v>
      </c>
      <c r="DO11">
        <v>685</v>
      </c>
      <c r="DP11">
        <v>685</v>
      </c>
      <c r="DQ11">
        <v>685</v>
      </c>
      <c r="DR11">
        <v>683</v>
      </c>
      <c r="DS11">
        <v>682</v>
      </c>
      <c r="DT11">
        <v>682</v>
      </c>
      <c r="DU11">
        <v>682</v>
      </c>
      <c r="DV11">
        <v>682</v>
      </c>
      <c r="DW11">
        <v>682</v>
      </c>
      <c r="DX11">
        <v>681</v>
      </c>
      <c r="DY11">
        <v>681</v>
      </c>
      <c r="DZ11">
        <v>679</v>
      </c>
      <c r="EA11">
        <v>679</v>
      </c>
      <c r="EB11">
        <v>679</v>
      </c>
      <c r="EC11">
        <v>679</v>
      </c>
      <c r="ED11">
        <v>679</v>
      </c>
      <c r="EE11">
        <v>680</v>
      </c>
      <c r="EF11">
        <v>679</v>
      </c>
      <c r="EG11">
        <v>679</v>
      </c>
      <c r="EH11">
        <v>679</v>
      </c>
      <c r="EI11">
        <v>679</v>
      </c>
      <c r="EJ11">
        <v>679</v>
      </c>
      <c r="EK11">
        <v>680</v>
      </c>
      <c r="EL11">
        <v>679</v>
      </c>
      <c r="EM11">
        <v>679</v>
      </c>
      <c r="EN11">
        <v>678</v>
      </c>
      <c r="EO11">
        <v>678</v>
      </c>
      <c r="EP11">
        <v>678</v>
      </c>
      <c r="EQ11">
        <v>678</v>
      </c>
      <c r="ER11">
        <v>678</v>
      </c>
      <c r="ES11">
        <v>680</v>
      </c>
      <c r="ET11">
        <v>681</v>
      </c>
      <c r="EU11" s="1">
        <v>681</v>
      </c>
      <c r="EV11" s="1">
        <v>681</v>
      </c>
      <c r="EW11" s="1">
        <v>681</v>
      </c>
      <c r="EX11" s="1">
        <v>681</v>
      </c>
      <c r="EY11" s="1">
        <v>680</v>
      </c>
      <c r="EZ11" s="1">
        <v>680</v>
      </c>
      <c r="FA11" s="1">
        <v>690</v>
      </c>
      <c r="FB11" s="1">
        <v>679</v>
      </c>
      <c r="FC11" s="1">
        <v>678</v>
      </c>
      <c r="FD11" s="1">
        <v>670</v>
      </c>
      <c r="FE11" s="1">
        <v>669</v>
      </c>
      <c r="FF11" s="1">
        <v>669</v>
      </c>
      <c r="FG11" s="1">
        <v>668</v>
      </c>
      <c r="FH11" s="1">
        <v>668</v>
      </c>
      <c r="FI11" s="1">
        <v>669</v>
      </c>
      <c r="FJ11" s="1">
        <v>667</v>
      </c>
      <c r="FK11" s="1">
        <v>666</v>
      </c>
      <c r="FL11" s="28">
        <v>666</v>
      </c>
      <c r="FM11" s="28">
        <v>665</v>
      </c>
      <c r="FN11" s="28">
        <v>662</v>
      </c>
      <c r="FO11" s="28">
        <v>660</v>
      </c>
      <c r="FP11" s="28">
        <v>660</v>
      </c>
      <c r="FQ11" s="28">
        <v>658</v>
      </c>
      <c r="FR11" s="28">
        <v>657</v>
      </c>
      <c r="FS11">
        <v>657</v>
      </c>
      <c r="FT11">
        <v>656</v>
      </c>
      <c r="FU11">
        <v>657</v>
      </c>
      <c r="FV11">
        <v>658</v>
      </c>
      <c r="FW11">
        <v>659</v>
      </c>
      <c r="FX11" s="28">
        <v>659</v>
      </c>
      <c r="FY11" s="28">
        <v>656</v>
      </c>
      <c r="FZ11" s="28">
        <v>700</v>
      </c>
      <c r="GA11" s="28">
        <v>699</v>
      </c>
      <c r="GB11" s="28">
        <v>699</v>
      </c>
      <c r="GC11">
        <v>699</v>
      </c>
      <c r="GD11">
        <v>698</v>
      </c>
      <c r="GE11">
        <v>696</v>
      </c>
      <c r="GF11">
        <v>696</v>
      </c>
      <c r="GG11">
        <v>694</v>
      </c>
      <c r="GH11">
        <v>696</v>
      </c>
      <c r="GI11">
        <v>695</v>
      </c>
      <c r="GJ11">
        <v>697</v>
      </c>
      <c r="GK11">
        <v>697</v>
      </c>
      <c r="GL11">
        <v>697</v>
      </c>
      <c r="GM11">
        <v>694</v>
      </c>
      <c r="GN11">
        <v>693</v>
      </c>
      <c r="GO11">
        <v>693</v>
      </c>
      <c r="GP11">
        <v>693</v>
      </c>
      <c r="GQ11">
        <v>694</v>
      </c>
      <c r="GR11">
        <v>694</v>
      </c>
      <c r="GS11">
        <v>693</v>
      </c>
      <c r="GT11">
        <v>694</v>
      </c>
      <c r="GU11">
        <v>694</v>
      </c>
    </row>
    <row r="12" spans="1:204" x14ac:dyDescent="0.25">
      <c r="A12" s="2" t="s">
        <v>40</v>
      </c>
      <c r="E12">
        <v>1</v>
      </c>
      <c r="F12">
        <v>1</v>
      </c>
      <c r="G12">
        <v>4</v>
      </c>
      <c r="H12">
        <v>4</v>
      </c>
      <c r="I12">
        <v>4</v>
      </c>
      <c r="J12" s="1">
        <v>6</v>
      </c>
      <c r="K12" s="1">
        <v>8</v>
      </c>
      <c r="L12" s="1">
        <v>8</v>
      </c>
      <c r="M12" s="1">
        <v>16</v>
      </c>
      <c r="N12" s="1">
        <v>16</v>
      </c>
      <c r="O12" s="1">
        <v>18</v>
      </c>
      <c r="P12" s="1">
        <v>36</v>
      </c>
      <c r="Q12" s="1">
        <v>57</v>
      </c>
      <c r="R12" s="1">
        <v>132</v>
      </c>
      <c r="S12" s="1">
        <v>189</v>
      </c>
      <c r="T12" s="1">
        <v>218</v>
      </c>
      <c r="U12" s="1">
        <v>233</v>
      </c>
      <c r="V12" s="1">
        <v>235</v>
      </c>
      <c r="W12" s="1">
        <v>242</v>
      </c>
      <c r="X12" s="1">
        <v>299</v>
      </c>
      <c r="Y12" s="1">
        <v>337</v>
      </c>
      <c r="Z12" s="6">
        <v>440</v>
      </c>
      <c r="AA12" s="1">
        <v>447</v>
      </c>
      <c r="AB12" s="3">
        <v>446</v>
      </c>
      <c r="AC12" s="1">
        <v>459</v>
      </c>
      <c r="AD12" s="10">
        <v>466</v>
      </c>
      <c r="AE12" s="10">
        <v>468</v>
      </c>
      <c r="AF12" s="10">
        <v>478</v>
      </c>
      <c r="AG12" s="10">
        <v>556</v>
      </c>
      <c r="AH12" s="10">
        <v>627</v>
      </c>
      <c r="AI12" s="10">
        <v>629</v>
      </c>
      <c r="AJ12" s="10">
        <v>634</v>
      </c>
      <c r="AK12" s="10">
        <v>649</v>
      </c>
      <c r="AL12" s="10">
        <v>651</v>
      </c>
      <c r="AM12" s="11">
        <v>647</v>
      </c>
      <c r="AN12" s="10">
        <v>650</v>
      </c>
      <c r="AO12" s="11">
        <v>649</v>
      </c>
      <c r="AP12" s="10">
        <v>651</v>
      </c>
      <c r="AQ12" s="10">
        <v>651</v>
      </c>
      <c r="AR12" s="10">
        <v>651</v>
      </c>
      <c r="AS12" s="10">
        <v>651</v>
      </c>
      <c r="AT12" s="10">
        <v>651</v>
      </c>
      <c r="AU12" s="11">
        <v>642</v>
      </c>
      <c r="AV12" s="10">
        <v>646</v>
      </c>
      <c r="AW12" s="10">
        <v>646</v>
      </c>
      <c r="AX12">
        <v>646</v>
      </c>
      <c r="AY12" s="10">
        <v>646</v>
      </c>
      <c r="AZ12" s="11">
        <v>645</v>
      </c>
      <c r="BA12" s="11">
        <v>644</v>
      </c>
      <c r="BB12" s="11">
        <v>642</v>
      </c>
      <c r="BC12" s="11">
        <v>641</v>
      </c>
      <c r="BD12" s="10">
        <v>641</v>
      </c>
      <c r="BE12" s="10">
        <v>641</v>
      </c>
      <c r="BF12" s="10">
        <v>641</v>
      </c>
      <c r="BG12" s="10">
        <v>641</v>
      </c>
      <c r="BH12" s="10">
        <v>637</v>
      </c>
      <c r="BI12" s="10">
        <v>635</v>
      </c>
      <c r="BJ12" s="10">
        <v>635</v>
      </c>
      <c r="BK12" s="10">
        <v>635</v>
      </c>
      <c r="BL12" s="10">
        <v>635</v>
      </c>
      <c r="BM12" s="10">
        <v>636</v>
      </c>
      <c r="BN12" s="10">
        <v>632</v>
      </c>
      <c r="BO12">
        <f>SUM(29,5,11,585,1)</f>
        <v>631</v>
      </c>
      <c r="BP12">
        <f>SUM(29,5,11,583,1)</f>
        <v>629</v>
      </c>
      <c r="BQ12">
        <f>SUM(29,5,11,584,1)</f>
        <v>630</v>
      </c>
      <c r="BR12">
        <f>SUM(29,5,11,584,1)</f>
        <v>630</v>
      </c>
      <c r="BS12">
        <f>SUM(29,5,11,584,1)</f>
        <v>630</v>
      </c>
      <c r="BT12">
        <f>SUM(26,5,11,586,1)</f>
        <v>629</v>
      </c>
      <c r="BU12">
        <f>SUM(22,5,11,589,1)</f>
        <v>628</v>
      </c>
      <c r="BV12">
        <f>SUM(29,5,11,582,1)</f>
        <v>628</v>
      </c>
      <c r="BW12" s="10">
        <v>626</v>
      </c>
      <c r="BX12">
        <f>SUM(29,5,11,579,1)</f>
        <v>625</v>
      </c>
      <c r="BY12">
        <f>SUM(29,5,11,579,1)</f>
        <v>625</v>
      </c>
      <c r="BZ12">
        <f>SUM(29,5,11,579,1)</f>
        <v>625</v>
      </c>
      <c r="CA12">
        <f>SUM(30,5,11,579,1)</f>
        <v>626</v>
      </c>
      <c r="CB12">
        <f>SUM(30,11,579,6)</f>
        <v>626</v>
      </c>
      <c r="CC12">
        <f>SUM(31,11,575,6)</f>
        <v>623</v>
      </c>
      <c r="CD12">
        <f>SUM(31,1,11,574,6)</f>
        <v>623</v>
      </c>
      <c r="CE12">
        <f>SUM(29,1,11,576,6)</f>
        <v>623</v>
      </c>
      <c r="CF12">
        <f>SUM(29,1,11,576,6)</f>
        <v>623</v>
      </c>
      <c r="CG12">
        <f>SUM(29,2,11,576,6)</f>
        <v>624</v>
      </c>
      <c r="CH12">
        <f>SUM(32,2,11,573,6)</f>
        <v>624</v>
      </c>
      <c r="CI12">
        <f>SUM(30,2,11,572,6)</f>
        <v>621</v>
      </c>
      <c r="CJ12">
        <f>SUM(25,2,11,576,6)</f>
        <v>620</v>
      </c>
      <c r="CK12">
        <f>SUM(22,2,12,578,6)</f>
        <v>620</v>
      </c>
      <c r="CL12">
        <f>SUM(20,2,12,580,6)</f>
        <v>620</v>
      </c>
      <c r="CM12" s="10">
        <v>620</v>
      </c>
      <c r="CN12">
        <f>SUM(21,2,12,581,6)</f>
        <v>622</v>
      </c>
      <c r="CO12">
        <f>SUM(24,2,12,579,6)</f>
        <v>623</v>
      </c>
      <c r="CP12">
        <f>SUM(26,3,12,579,6)</f>
        <v>626</v>
      </c>
      <c r="CQ12">
        <f>SUM(26,3,12,578,6)</f>
        <v>625</v>
      </c>
      <c r="CR12">
        <f>SUM(28,3,12,576,6)</f>
        <v>625</v>
      </c>
      <c r="CS12">
        <f>SUM(28,3,12,576,6)</f>
        <v>625</v>
      </c>
      <c r="CT12">
        <f>SUM(27,4,12,577,6)</f>
        <v>626</v>
      </c>
      <c r="CU12">
        <f>SUM(26,4,12,579,6)</f>
        <v>627</v>
      </c>
      <c r="CV12">
        <f>SUM(27,4,12,577,6)</f>
        <v>626</v>
      </c>
      <c r="CW12">
        <f>SUM(26,4,12,576,6)</f>
        <v>624</v>
      </c>
      <c r="CX12">
        <f>SUM(20,4,12,582,6)</f>
        <v>624</v>
      </c>
      <c r="CY12">
        <f>SUM(18,4,12,583,6)</f>
        <v>623</v>
      </c>
      <c r="CZ12">
        <f>SUM(18,4,12,583,6)</f>
        <v>623</v>
      </c>
      <c r="DA12" s="10">
        <v>617</v>
      </c>
      <c r="DB12" s="22">
        <v>621</v>
      </c>
      <c r="DC12" s="22">
        <v>620</v>
      </c>
      <c r="DD12" s="22">
        <v>619</v>
      </c>
      <c r="DE12" s="22">
        <v>619</v>
      </c>
      <c r="DF12" s="22">
        <v>619</v>
      </c>
      <c r="DG12" s="22">
        <v>619</v>
      </c>
      <c r="DH12" s="22">
        <v>617</v>
      </c>
      <c r="DI12" s="22">
        <v>613</v>
      </c>
      <c r="DJ12" s="22">
        <v>613</v>
      </c>
      <c r="DK12" s="22">
        <v>613</v>
      </c>
      <c r="DL12" s="1">
        <v>612</v>
      </c>
      <c r="DM12">
        <v>609</v>
      </c>
      <c r="DN12">
        <v>609</v>
      </c>
      <c r="DO12">
        <v>608</v>
      </c>
      <c r="DP12">
        <v>608</v>
      </c>
      <c r="DQ12">
        <v>608</v>
      </c>
      <c r="DR12">
        <v>607</v>
      </c>
      <c r="DS12">
        <v>605</v>
      </c>
      <c r="DT12">
        <v>605</v>
      </c>
      <c r="DU12">
        <v>606</v>
      </c>
      <c r="DV12">
        <v>606</v>
      </c>
      <c r="DW12">
        <v>606</v>
      </c>
      <c r="DX12">
        <v>606</v>
      </c>
      <c r="DY12">
        <v>608</v>
      </c>
      <c r="DZ12">
        <v>607</v>
      </c>
      <c r="EA12">
        <v>608</v>
      </c>
      <c r="EB12">
        <v>608</v>
      </c>
      <c r="EC12">
        <v>608</v>
      </c>
      <c r="ED12">
        <v>608</v>
      </c>
      <c r="EE12">
        <v>609</v>
      </c>
      <c r="EF12">
        <v>609</v>
      </c>
      <c r="EG12">
        <v>612</v>
      </c>
      <c r="EH12">
        <v>614</v>
      </c>
      <c r="EI12">
        <v>614</v>
      </c>
      <c r="EJ12">
        <v>614</v>
      </c>
      <c r="EK12">
        <v>623</v>
      </c>
      <c r="EL12">
        <v>625</v>
      </c>
      <c r="EM12">
        <v>622</v>
      </c>
      <c r="EN12">
        <v>624</v>
      </c>
      <c r="EO12">
        <v>624</v>
      </c>
      <c r="EP12">
        <v>624</v>
      </c>
      <c r="EQ12">
        <v>624</v>
      </c>
      <c r="ER12">
        <v>623</v>
      </c>
      <c r="ES12">
        <v>622</v>
      </c>
      <c r="ET12" s="1">
        <v>622</v>
      </c>
      <c r="EU12" s="1">
        <v>620</v>
      </c>
      <c r="EV12" s="1">
        <v>620</v>
      </c>
      <c r="EW12" s="1">
        <v>620</v>
      </c>
      <c r="EX12" s="1">
        <v>652</v>
      </c>
      <c r="EY12" s="1">
        <v>655</v>
      </c>
      <c r="EZ12" s="1">
        <v>655</v>
      </c>
      <c r="FA12" s="1">
        <v>654</v>
      </c>
      <c r="FB12" s="1">
        <v>653</v>
      </c>
      <c r="FC12" s="1">
        <v>654</v>
      </c>
      <c r="FD12" s="1">
        <v>654</v>
      </c>
      <c r="FE12" s="1">
        <v>650</v>
      </c>
      <c r="FF12" s="1">
        <v>651</v>
      </c>
      <c r="FG12" s="1">
        <v>651</v>
      </c>
      <c r="FH12" s="1">
        <v>652</v>
      </c>
      <c r="FI12" s="1">
        <v>650</v>
      </c>
      <c r="FJ12" s="1">
        <v>650</v>
      </c>
      <c r="FK12" s="1">
        <v>648</v>
      </c>
      <c r="FL12" s="28">
        <v>646</v>
      </c>
      <c r="FM12" s="28">
        <v>644</v>
      </c>
      <c r="FN12" s="28">
        <v>644</v>
      </c>
      <c r="FO12" s="28">
        <v>633</v>
      </c>
      <c r="FP12" s="28">
        <v>642</v>
      </c>
      <c r="FQ12" s="28">
        <v>641</v>
      </c>
      <c r="FR12" s="28">
        <v>641</v>
      </c>
      <c r="FS12">
        <v>641</v>
      </c>
      <c r="FT12">
        <v>641</v>
      </c>
      <c r="FU12">
        <v>640</v>
      </c>
      <c r="FV12">
        <v>639</v>
      </c>
      <c r="FW12">
        <v>640</v>
      </c>
      <c r="FX12" s="28">
        <v>642</v>
      </c>
      <c r="FY12" s="28">
        <v>642</v>
      </c>
      <c r="FZ12" s="28">
        <v>643</v>
      </c>
      <c r="GA12" s="28">
        <v>642</v>
      </c>
      <c r="GB12" s="28">
        <v>633</v>
      </c>
      <c r="GC12">
        <v>635</v>
      </c>
      <c r="GD12">
        <v>638</v>
      </c>
      <c r="GE12">
        <v>639</v>
      </c>
      <c r="GF12">
        <v>639</v>
      </c>
      <c r="GG12">
        <v>636</v>
      </c>
      <c r="GH12">
        <v>635</v>
      </c>
      <c r="GI12">
        <v>638</v>
      </c>
      <c r="GJ12">
        <v>640</v>
      </c>
      <c r="GK12">
        <v>641</v>
      </c>
      <c r="GL12">
        <v>647</v>
      </c>
      <c r="GM12">
        <v>646</v>
      </c>
      <c r="GN12">
        <v>645</v>
      </c>
      <c r="GO12">
        <v>644</v>
      </c>
      <c r="GP12">
        <v>649</v>
      </c>
      <c r="GQ12">
        <v>650</v>
      </c>
      <c r="GR12">
        <v>651</v>
      </c>
      <c r="GS12">
        <v>650</v>
      </c>
      <c r="GT12">
        <v>655</v>
      </c>
      <c r="GU12">
        <v>679</v>
      </c>
    </row>
    <row r="13" spans="1:204" x14ac:dyDescent="0.25">
      <c r="A13" s="2" t="s">
        <v>168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>
        <v>1</v>
      </c>
      <c r="BV13" s="10">
        <v>1</v>
      </c>
      <c r="BW13" s="10">
        <v>1</v>
      </c>
      <c r="BX13" s="10">
        <v>1</v>
      </c>
      <c r="BY13" s="10">
        <v>1</v>
      </c>
      <c r="BZ13" s="10">
        <v>1</v>
      </c>
      <c r="CA13" s="10">
        <v>1</v>
      </c>
      <c r="CB13" s="10">
        <v>1</v>
      </c>
      <c r="CC13" s="10">
        <v>1</v>
      </c>
      <c r="CD13" s="10">
        <v>1</v>
      </c>
      <c r="CE13" s="10">
        <v>1</v>
      </c>
      <c r="CF13" s="10">
        <v>1</v>
      </c>
      <c r="CG13" s="10">
        <v>1</v>
      </c>
      <c r="CH13" s="10">
        <v>1</v>
      </c>
      <c r="CI13" s="10">
        <v>1</v>
      </c>
      <c r="CJ13" s="10">
        <v>1</v>
      </c>
      <c r="CK13" s="10">
        <v>1</v>
      </c>
      <c r="CL13" s="10">
        <v>1</v>
      </c>
      <c r="CM13" s="10">
        <v>1</v>
      </c>
      <c r="CN13" s="10">
        <v>1</v>
      </c>
      <c r="CO13" s="10">
        <v>1</v>
      </c>
      <c r="CP13" s="10">
        <v>1</v>
      </c>
      <c r="CQ13" s="10">
        <v>1</v>
      </c>
      <c r="CR13" s="10">
        <v>1</v>
      </c>
      <c r="CS13" s="10">
        <v>1</v>
      </c>
      <c r="CT13" s="10">
        <v>1</v>
      </c>
      <c r="CU13" s="10">
        <v>1</v>
      </c>
      <c r="CV13" s="10">
        <v>2</v>
      </c>
      <c r="CW13" s="10">
        <v>2</v>
      </c>
      <c r="CX13" s="10">
        <v>2</v>
      </c>
      <c r="CY13" s="10">
        <v>2</v>
      </c>
      <c r="CZ13" s="10">
        <v>2</v>
      </c>
      <c r="DA13" s="10">
        <v>2</v>
      </c>
      <c r="DB13" s="22">
        <v>2</v>
      </c>
      <c r="DC13" s="22">
        <v>2</v>
      </c>
      <c r="DD13" s="22">
        <v>3</v>
      </c>
      <c r="DE13" s="22">
        <v>3</v>
      </c>
      <c r="DF13" s="22">
        <v>3</v>
      </c>
      <c r="DG13" s="22">
        <v>5</v>
      </c>
      <c r="DH13" s="22">
        <v>6</v>
      </c>
      <c r="DI13" s="22">
        <v>6</v>
      </c>
      <c r="DJ13" s="22">
        <v>6</v>
      </c>
      <c r="DK13" s="22">
        <v>6</v>
      </c>
      <c r="DL13">
        <v>6</v>
      </c>
      <c r="DM13">
        <v>9</v>
      </c>
      <c r="DN13">
        <v>10</v>
      </c>
      <c r="DO13">
        <v>10</v>
      </c>
      <c r="DP13">
        <v>10</v>
      </c>
      <c r="DQ13">
        <v>10</v>
      </c>
      <c r="DR13">
        <v>11</v>
      </c>
      <c r="DS13">
        <v>11</v>
      </c>
      <c r="DT13">
        <v>12</v>
      </c>
      <c r="DU13">
        <v>14</v>
      </c>
      <c r="DV13">
        <v>14</v>
      </c>
      <c r="DW13">
        <v>16</v>
      </c>
      <c r="DX13">
        <v>18</v>
      </c>
      <c r="DY13">
        <v>22</v>
      </c>
      <c r="DZ13">
        <v>22</v>
      </c>
      <c r="EA13">
        <v>23</v>
      </c>
      <c r="EB13">
        <v>33</v>
      </c>
      <c r="EC13">
        <v>40</v>
      </c>
      <c r="ED13">
        <v>43</v>
      </c>
      <c r="EE13">
        <v>44</v>
      </c>
      <c r="EF13">
        <v>46</v>
      </c>
      <c r="EG13">
        <v>81</v>
      </c>
      <c r="EH13">
        <v>81</v>
      </c>
      <c r="EI13">
        <v>81</v>
      </c>
      <c r="EJ13">
        <v>81</v>
      </c>
      <c r="EK13">
        <v>88</v>
      </c>
      <c r="EL13">
        <v>90</v>
      </c>
      <c r="EM13">
        <v>90</v>
      </c>
      <c r="EN13">
        <v>95</v>
      </c>
      <c r="EO13">
        <v>95</v>
      </c>
      <c r="EP13">
        <v>95</v>
      </c>
      <c r="EQ13" s="1">
        <v>95</v>
      </c>
      <c r="ER13" s="1">
        <v>94</v>
      </c>
      <c r="ES13" s="1">
        <v>96</v>
      </c>
      <c r="ET13" s="1">
        <v>96</v>
      </c>
      <c r="EU13" s="1">
        <v>96</v>
      </c>
      <c r="EV13" s="1">
        <v>98</v>
      </c>
      <c r="EW13" s="1">
        <v>98</v>
      </c>
      <c r="EX13" s="1">
        <v>99</v>
      </c>
      <c r="EY13" s="1">
        <v>99</v>
      </c>
      <c r="EZ13" s="1">
        <v>99</v>
      </c>
      <c r="FA13" s="1">
        <v>99</v>
      </c>
      <c r="FB13" s="1">
        <v>100</v>
      </c>
      <c r="FC13" s="1">
        <v>100</v>
      </c>
      <c r="FD13" s="1">
        <v>100</v>
      </c>
      <c r="FE13" s="1">
        <v>102</v>
      </c>
      <c r="FF13" s="1">
        <v>102</v>
      </c>
      <c r="FG13" s="1">
        <v>102</v>
      </c>
      <c r="FH13" s="1">
        <v>103</v>
      </c>
      <c r="FI13" s="1">
        <v>105</v>
      </c>
      <c r="FJ13" s="1">
        <v>105</v>
      </c>
      <c r="FK13" s="1">
        <v>107</v>
      </c>
      <c r="FL13" s="28">
        <v>124</v>
      </c>
      <c r="FM13" s="28">
        <v>124</v>
      </c>
      <c r="FN13" s="28">
        <v>130</v>
      </c>
      <c r="FO13" s="28">
        <v>140</v>
      </c>
      <c r="FP13" s="28">
        <v>140</v>
      </c>
      <c r="FQ13" s="28">
        <v>140</v>
      </c>
      <c r="FR13" s="28">
        <v>140</v>
      </c>
      <c r="FS13">
        <v>143</v>
      </c>
      <c r="FT13">
        <v>232</v>
      </c>
      <c r="FU13">
        <v>309</v>
      </c>
      <c r="FV13">
        <v>312</v>
      </c>
      <c r="FW13">
        <v>320</v>
      </c>
      <c r="FX13" s="28">
        <v>325</v>
      </c>
      <c r="FY13" s="28">
        <v>329</v>
      </c>
      <c r="FZ13" s="28">
        <v>329</v>
      </c>
      <c r="GA13" s="28">
        <v>329</v>
      </c>
      <c r="GB13" s="28">
        <v>328</v>
      </c>
      <c r="GC13">
        <v>331</v>
      </c>
      <c r="GD13">
        <v>335</v>
      </c>
      <c r="GE13">
        <v>335</v>
      </c>
      <c r="GF13">
        <v>338</v>
      </c>
      <c r="GG13">
        <v>353</v>
      </c>
      <c r="GH13">
        <v>356</v>
      </c>
      <c r="GI13">
        <v>376</v>
      </c>
      <c r="GJ13">
        <v>437</v>
      </c>
      <c r="GK13">
        <v>440</v>
      </c>
      <c r="GL13">
        <v>441</v>
      </c>
      <c r="GM13">
        <v>494</v>
      </c>
      <c r="GN13">
        <v>501</v>
      </c>
      <c r="GO13">
        <v>510</v>
      </c>
      <c r="GP13">
        <v>605</v>
      </c>
      <c r="GQ13">
        <v>634</v>
      </c>
      <c r="GR13">
        <v>641</v>
      </c>
      <c r="GS13">
        <v>661</v>
      </c>
      <c r="GT13">
        <v>664</v>
      </c>
      <c r="GU13">
        <v>679</v>
      </c>
    </row>
    <row r="14" spans="1:204" x14ac:dyDescent="0.25">
      <c r="A14" s="2" t="s">
        <v>137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 s="1">
        <v>1</v>
      </c>
      <c r="Q14" s="1">
        <v>1</v>
      </c>
      <c r="R14" s="1">
        <v>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1">
        <v>1</v>
      </c>
      <c r="AG14" s="10">
        <v>1</v>
      </c>
      <c r="AH14" s="10">
        <v>1</v>
      </c>
      <c r="AI14" s="10">
        <v>1</v>
      </c>
      <c r="AJ14" s="10">
        <v>1</v>
      </c>
      <c r="AK14" s="10">
        <v>1</v>
      </c>
      <c r="AL14" s="10">
        <v>1</v>
      </c>
      <c r="AM14" s="10">
        <v>1</v>
      </c>
      <c r="AN14" s="10">
        <v>1</v>
      </c>
      <c r="AO14" s="10">
        <v>1</v>
      </c>
      <c r="AP14" s="10">
        <v>1</v>
      </c>
      <c r="AQ14" s="10">
        <v>1</v>
      </c>
      <c r="AR14" s="10">
        <v>1</v>
      </c>
      <c r="AS14" s="10">
        <v>1</v>
      </c>
      <c r="AT14" s="10">
        <v>1</v>
      </c>
      <c r="AU14" s="10">
        <v>1</v>
      </c>
      <c r="AV14" s="10">
        <v>1</v>
      </c>
      <c r="AW14" s="10">
        <v>1</v>
      </c>
      <c r="AX14" s="10">
        <v>1</v>
      </c>
      <c r="AY14" s="10">
        <v>1</v>
      </c>
      <c r="AZ14" s="10">
        <v>1</v>
      </c>
      <c r="BA14" s="10">
        <v>1</v>
      </c>
      <c r="BB14" s="10">
        <v>1</v>
      </c>
      <c r="BC14" s="10">
        <v>1</v>
      </c>
      <c r="BD14" s="10">
        <v>1</v>
      </c>
      <c r="BE14" s="10">
        <v>1</v>
      </c>
      <c r="BF14" s="10">
        <v>1</v>
      </c>
      <c r="BG14" s="10">
        <v>1</v>
      </c>
      <c r="BH14" s="10">
        <v>1</v>
      </c>
      <c r="BI14" s="10">
        <v>1</v>
      </c>
      <c r="BJ14" s="10">
        <v>1</v>
      </c>
      <c r="BK14" s="10">
        <v>1</v>
      </c>
      <c r="BL14" s="10">
        <v>1</v>
      </c>
      <c r="BM14" s="10">
        <v>1</v>
      </c>
      <c r="BN14" s="10">
        <v>1</v>
      </c>
      <c r="BO14" s="10">
        <v>1</v>
      </c>
      <c r="BP14" s="10">
        <v>1</v>
      </c>
      <c r="BQ14" s="10">
        <v>1</v>
      </c>
      <c r="BR14" s="10">
        <v>1</v>
      </c>
      <c r="BS14" s="10">
        <v>1</v>
      </c>
      <c r="BT14" s="10">
        <v>1</v>
      </c>
      <c r="BU14" s="10">
        <v>1</v>
      </c>
      <c r="BV14" s="10">
        <v>1</v>
      </c>
      <c r="BW14" s="10">
        <v>1</v>
      </c>
      <c r="BX14" s="10">
        <v>1</v>
      </c>
      <c r="BY14" s="10">
        <v>1</v>
      </c>
      <c r="BZ14" s="10">
        <v>1</v>
      </c>
      <c r="CA14" s="10">
        <v>1</v>
      </c>
      <c r="CB14" s="10">
        <v>1</v>
      </c>
      <c r="CC14" s="10">
        <v>1</v>
      </c>
      <c r="CD14" s="10">
        <v>1</v>
      </c>
      <c r="CE14" s="10">
        <v>1</v>
      </c>
      <c r="CF14" s="10">
        <v>1</v>
      </c>
      <c r="CG14" s="10">
        <v>3</v>
      </c>
      <c r="CH14" s="10">
        <v>4</v>
      </c>
      <c r="CI14" s="10">
        <v>4</v>
      </c>
      <c r="CJ14" s="10">
        <v>4</v>
      </c>
      <c r="CK14" s="10">
        <v>4</v>
      </c>
      <c r="CL14" s="10">
        <v>4</v>
      </c>
      <c r="CM14" s="10">
        <v>4</v>
      </c>
      <c r="CN14" s="10">
        <v>4</v>
      </c>
      <c r="CO14" s="10">
        <v>5</v>
      </c>
      <c r="CP14" s="10">
        <v>5</v>
      </c>
      <c r="CQ14" s="10">
        <v>5</v>
      </c>
      <c r="CR14" s="10">
        <v>5</v>
      </c>
      <c r="CS14" s="10">
        <v>5</v>
      </c>
      <c r="CT14" s="10">
        <v>5</v>
      </c>
      <c r="CU14" s="10">
        <v>5</v>
      </c>
      <c r="CV14" s="10">
        <v>5</v>
      </c>
      <c r="CW14" s="10">
        <v>5</v>
      </c>
      <c r="CX14" s="10">
        <v>5</v>
      </c>
      <c r="CY14" s="10">
        <v>5</v>
      </c>
      <c r="CZ14" s="10">
        <v>5</v>
      </c>
      <c r="DA14" s="10">
        <v>5</v>
      </c>
      <c r="DB14" s="22">
        <v>5</v>
      </c>
      <c r="DC14" s="22">
        <v>6</v>
      </c>
      <c r="DD14" s="22">
        <v>6</v>
      </c>
      <c r="DE14" s="22">
        <v>6</v>
      </c>
      <c r="DF14" s="22">
        <v>6</v>
      </c>
      <c r="DG14" s="22">
        <v>6</v>
      </c>
      <c r="DH14" s="22">
        <v>6</v>
      </c>
      <c r="DI14" s="22">
        <v>6</v>
      </c>
      <c r="DJ14" s="22">
        <v>6</v>
      </c>
      <c r="DK14" s="22">
        <v>6</v>
      </c>
      <c r="DL14" s="1">
        <v>7</v>
      </c>
      <c r="DM14">
        <v>7</v>
      </c>
      <c r="DN14">
        <v>7</v>
      </c>
      <c r="DO14">
        <v>7</v>
      </c>
      <c r="DP14">
        <v>7</v>
      </c>
      <c r="DQ14">
        <v>7</v>
      </c>
      <c r="DR14">
        <v>7</v>
      </c>
      <c r="DS14">
        <v>7</v>
      </c>
      <c r="DT14">
        <v>7</v>
      </c>
      <c r="DU14">
        <v>7</v>
      </c>
      <c r="DV14">
        <v>7</v>
      </c>
      <c r="DW14">
        <v>8</v>
      </c>
      <c r="DX14">
        <v>8</v>
      </c>
      <c r="DY14">
        <v>8</v>
      </c>
      <c r="DZ14">
        <v>8</v>
      </c>
      <c r="EA14">
        <v>8</v>
      </c>
      <c r="EB14">
        <v>8</v>
      </c>
      <c r="EC14">
        <v>8</v>
      </c>
      <c r="ED14">
        <v>8</v>
      </c>
      <c r="EE14">
        <v>8</v>
      </c>
      <c r="EF14">
        <v>8</v>
      </c>
      <c r="EG14">
        <v>8</v>
      </c>
      <c r="EH14">
        <v>8</v>
      </c>
      <c r="EI14">
        <v>8</v>
      </c>
      <c r="EJ14">
        <v>8</v>
      </c>
      <c r="EK14">
        <v>8</v>
      </c>
      <c r="EL14">
        <v>8</v>
      </c>
      <c r="EM14">
        <v>8</v>
      </c>
      <c r="EN14">
        <v>8</v>
      </c>
      <c r="EO14">
        <v>8</v>
      </c>
      <c r="EP14">
        <v>8</v>
      </c>
      <c r="EQ14">
        <v>8</v>
      </c>
      <c r="ER14">
        <v>8</v>
      </c>
      <c r="ES14">
        <v>8</v>
      </c>
      <c r="ET14" s="1">
        <v>8</v>
      </c>
      <c r="EU14" s="1">
        <v>8</v>
      </c>
      <c r="EV14" s="1">
        <v>8</v>
      </c>
      <c r="EW14" s="1">
        <v>8</v>
      </c>
      <c r="EX14" s="1">
        <v>8</v>
      </c>
      <c r="EY14" s="1">
        <v>8</v>
      </c>
      <c r="EZ14" s="1">
        <v>8</v>
      </c>
      <c r="FA14" s="1">
        <v>8</v>
      </c>
      <c r="FB14" s="1">
        <v>8</v>
      </c>
      <c r="FC14" s="1">
        <v>14</v>
      </c>
      <c r="FD14" s="1">
        <v>14</v>
      </c>
      <c r="FE14" s="1">
        <v>14</v>
      </c>
      <c r="FF14" s="1">
        <v>14</v>
      </c>
      <c r="FG14" s="1">
        <v>14</v>
      </c>
      <c r="FH14" s="1">
        <v>15</v>
      </c>
      <c r="FI14" s="1">
        <v>17</v>
      </c>
      <c r="FJ14" s="1">
        <v>17</v>
      </c>
      <c r="FK14" s="1">
        <v>18</v>
      </c>
      <c r="FL14" s="28">
        <v>18</v>
      </c>
      <c r="FM14" s="28">
        <v>19</v>
      </c>
      <c r="FN14" s="28">
        <v>19</v>
      </c>
      <c r="FO14" s="28">
        <v>20</v>
      </c>
      <c r="FP14" s="28">
        <v>20</v>
      </c>
      <c r="FQ14" s="28">
        <v>21</v>
      </c>
      <c r="FR14" s="28">
        <v>24</v>
      </c>
      <c r="FS14">
        <v>24</v>
      </c>
      <c r="FT14">
        <v>26</v>
      </c>
      <c r="FU14">
        <v>26</v>
      </c>
      <c r="FV14">
        <v>32</v>
      </c>
      <c r="FW14">
        <v>41</v>
      </c>
      <c r="FX14">
        <v>60</v>
      </c>
      <c r="FY14">
        <v>116</v>
      </c>
      <c r="FZ14">
        <v>117</v>
      </c>
      <c r="GA14">
        <v>126</v>
      </c>
      <c r="GB14">
        <v>136</v>
      </c>
      <c r="GC14">
        <v>193</v>
      </c>
      <c r="GD14">
        <v>199</v>
      </c>
      <c r="GE14">
        <v>216</v>
      </c>
      <c r="GF14">
        <v>221</v>
      </c>
      <c r="GG14">
        <v>272</v>
      </c>
      <c r="GH14">
        <v>323</v>
      </c>
      <c r="GI14">
        <v>332</v>
      </c>
      <c r="GJ14">
        <v>400</v>
      </c>
      <c r="GK14">
        <v>528</v>
      </c>
      <c r="GL14">
        <v>597</v>
      </c>
      <c r="GM14">
        <v>605</v>
      </c>
      <c r="GN14">
        <v>611</v>
      </c>
      <c r="GO14">
        <v>614</v>
      </c>
      <c r="GP14">
        <v>624</v>
      </c>
      <c r="GQ14">
        <v>657</v>
      </c>
      <c r="GR14">
        <v>664</v>
      </c>
      <c r="GS14">
        <v>666</v>
      </c>
      <c r="GT14">
        <v>668</v>
      </c>
      <c r="GU14">
        <v>679</v>
      </c>
    </row>
    <row r="15" spans="1:204" x14ac:dyDescent="0.25">
      <c r="A15" s="2" t="s">
        <v>182</v>
      </c>
      <c r="J15" s="1"/>
      <c r="K15" s="1"/>
      <c r="L15" s="1"/>
      <c r="M15" s="3"/>
      <c r="N15" s="1"/>
      <c r="O15" s="3"/>
      <c r="P15" s="1"/>
      <c r="Q15" s="3"/>
      <c r="R15" s="1"/>
      <c r="S15" s="3"/>
      <c r="T15" s="3"/>
      <c r="U15" s="1"/>
      <c r="V15" s="3"/>
      <c r="W15" s="1"/>
      <c r="X15" s="3"/>
      <c r="Y15" s="1"/>
      <c r="Z15" s="1"/>
      <c r="AA15" s="1"/>
      <c r="AB15" s="1"/>
      <c r="AC15" s="1"/>
      <c r="AD15" s="1"/>
      <c r="AE15" s="1"/>
      <c r="AF15" s="1"/>
      <c r="AG15" s="10"/>
      <c r="AH15" s="10"/>
      <c r="AI15" s="10"/>
      <c r="AJ15" s="10"/>
      <c r="AK15" s="10"/>
      <c r="AL15" s="10"/>
      <c r="AM15" s="11"/>
      <c r="AN15" s="10"/>
      <c r="AO15" s="10"/>
      <c r="AP15" s="10"/>
      <c r="AQ15" s="10"/>
      <c r="AR15" s="10"/>
      <c r="AS15" s="11"/>
      <c r="AT15" s="10"/>
      <c r="AU15" s="9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CA15" s="10"/>
      <c r="CC15" s="10"/>
      <c r="CD15">
        <v>1</v>
      </c>
      <c r="CE15">
        <v>1</v>
      </c>
      <c r="CF15">
        <v>1</v>
      </c>
      <c r="CG15">
        <v>1</v>
      </c>
      <c r="CH15" s="10">
        <v>1</v>
      </c>
      <c r="CI15" s="10">
        <v>1</v>
      </c>
      <c r="CJ15" s="10">
        <v>1</v>
      </c>
      <c r="CK15" s="10">
        <v>1</v>
      </c>
      <c r="CL15" s="10">
        <v>1</v>
      </c>
      <c r="CM15" s="10">
        <v>1</v>
      </c>
      <c r="CN15" s="10">
        <v>1</v>
      </c>
      <c r="CO15" s="10">
        <v>2</v>
      </c>
      <c r="CP15" s="10">
        <v>2</v>
      </c>
      <c r="CQ15" s="10">
        <v>2</v>
      </c>
      <c r="CR15" s="10">
        <v>2</v>
      </c>
      <c r="CS15" s="10">
        <v>2</v>
      </c>
      <c r="CT15" s="10">
        <v>2</v>
      </c>
      <c r="CU15" s="10">
        <v>2</v>
      </c>
      <c r="CV15" s="10">
        <v>2</v>
      </c>
      <c r="CW15" s="10">
        <v>2</v>
      </c>
      <c r="CX15" s="10">
        <v>2</v>
      </c>
      <c r="CY15" s="10">
        <v>2</v>
      </c>
      <c r="CZ15" s="10">
        <v>2</v>
      </c>
      <c r="DA15" s="10">
        <v>2</v>
      </c>
      <c r="DB15" s="22">
        <v>3</v>
      </c>
      <c r="DC15" s="22">
        <v>3</v>
      </c>
      <c r="DD15" s="22">
        <v>4</v>
      </c>
      <c r="DE15" s="22">
        <v>4</v>
      </c>
      <c r="DF15" s="22">
        <v>4</v>
      </c>
      <c r="DG15" s="22">
        <v>5</v>
      </c>
      <c r="DH15" s="22">
        <v>5</v>
      </c>
      <c r="DI15" s="22">
        <v>5</v>
      </c>
      <c r="DJ15" s="22">
        <v>5</v>
      </c>
      <c r="DK15" s="22">
        <v>5</v>
      </c>
      <c r="DL15">
        <v>5</v>
      </c>
      <c r="DM15">
        <v>5</v>
      </c>
      <c r="DN15">
        <v>5</v>
      </c>
      <c r="DO15">
        <v>5</v>
      </c>
      <c r="DP15">
        <v>5</v>
      </c>
      <c r="DQ15">
        <v>5</v>
      </c>
      <c r="DR15">
        <v>5</v>
      </c>
      <c r="DS15">
        <v>5</v>
      </c>
      <c r="DT15">
        <v>5</v>
      </c>
      <c r="DU15">
        <v>5</v>
      </c>
      <c r="DV15">
        <v>5</v>
      </c>
      <c r="DW15">
        <v>5</v>
      </c>
      <c r="DX15">
        <v>5</v>
      </c>
      <c r="DY15">
        <v>5</v>
      </c>
      <c r="DZ15">
        <v>5</v>
      </c>
      <c r="EA15">
        <v>5</v>
      </c>
      <c r="EB15">
        <v>5</v>
      </c>
      <c r="EC15">
        <v>5</v>
      </c>
      <c r="ED15">
        <v>5</v>
      </c>
      <c r="EE15">
        <v>5</v>
      </c>
      <c r="EF15">
        <v>5</v>
      </c>
      <c r="EG15">
        <v>5</v>
      </c>
      <c r="EH15">
        <v>5</v>
      </c>
      <c r="EI15">
        <v>5</v>
      </c>
      <c r="EJ15">
        <v>5</v>
      </c>
      <c r="EK15">
        <v>5</v>
      </c>
      <c r="EL15">
        <v>5</v>
      </c>
      <c r="EM15">
        <v>5</v>
      </c>
      <c r="EN15">
        <v>5</v>
      </c>
      <c r="EO15">
        <v>5</v>
      </c>
      <c r="EP15">
        <v>5</v>
      </c>
      <c r="EQ15">
        <v>5</v>
      </c>
      <c r="ER15">
        <v>5</v>
      </c>
      <c r="ES15">
        <v>5</v>
      </c>
      <c r="ET15" s="1">
        <v>6</v>
      </c>
      <c r="EU15" s="1">
        <v>6</v>
      </c>
      <c r="EV15" s="1">
        <v>6</v>
      </c>
      <c r="EW15" s="1">
        <v>6</v>
      </c>
      <c r="EX15" s="1">
        <v>6</v>
      </c>
      <c r="EY15" s="1">
        <v>6</v>
      </c>
      <c r="EZ15" s="1">
        <v>7</v>
      </c>
      <c r="FA15" s="1">
        <v>8</v>
      </c>
      <c r="FB15" s="1">
        <v>8</v>
      </c>
      <c r="FC15" s="1">
        <v>8</v>
      </c>
      <c r="FD15" s="1">
        <v>56</v>
      </c>
      <c r="FE15" s="1">
        <v>58</v>
      </c>
      <c r="FF15" s="1">
        <v>62</v>
      </c>
      <c r="FG15" s="1">
        <v>93</v>
      </c>
      <c r="FH15" s="1">
        <v>100</v>
      </c>
      <c r="FI15" s="1">
        <v>101</v>
      </c>
      <c r="FJ15" s="1">
        <v>101</v>
      </c>
      <c r="FK15" s="1">
        <v>101</v>
      </c>
      <c r="FL15" s="28">
        <v>145</v>
      </c>
      <c r="FM15" s="28">
        <v>168</v>
      </c>
      <c r="FN15" s="28">
        <v>169</v>
      </c>
      <c r="FO15" s="28">
        <v>335</v>
      </c>
      <c r="FP15" s="28">
        <v>388</v>
      </c>
      <c r="FQ15" s="28">
        <v>461</v>
      </c>
      <c r="FR15" s="28">
        <v>522</v>
      </c>
      <c r="FS15">
        <v>591</v>
      </c>
      <c r="FT15">
        <v>595</v>
      </c>
      <c r="FU15">
        <v>623</v>
      </c>
      <c r="FV15">
        <v>626</v>
      </c>
      <c r="FW15">
        <v>626</v>
      </c>
      <c r="FX15">
        <v>636</v>
      </c>
      <c r="FY15">
        <v>637</v>
      </c>
      <c r="FZ15">
        <v>637</v>
      </c>
      <c r="GA15">
        <v>640</v>
      </c>
      <c r="GB15">
        <v>643</v>
      </c>
      <c r="GC15">
        <v>644</v>
      </c>
      <c r="GD15">
        <v>651</v>
      </c>
      <c r="GE15">
        <v>653</v>
      </c>
      <c r="GF15">
        <v>654</v>
      </c>
      <c r="GG15">
        <v>654</v>
      </c>
      <c r="GH15">
        <v>658</v>
      </c>
      <c r="GI15">
        <v>658</v>
      </c>
      <c r="GJ15">
        <v>657</v>
      </c>
      <c r="GK15">
        <v>655</v>
      </c>
      <c r="GL15">
        <v>658</v>
      </c>
      <c r="GM15">
        <v>659</v>
      </c>
      <c r="GN15">
        <v>658</v>
      </c>
      <c r="GO15">
        <v>659</v>
      </c>
      <c r="GP15">
        <v>660</v>
      </c>
      <c r="GQ15">
        <v>660</v>
      </c>
      <c r="GR15">
        <v>659</v>
      </c>
      <c r="GS15">
        <v>661</v>
      </c>
      <c r="GT15">
        <v>662</v>
      </c>
      <c r="GU15">
        <v>664</v>
      </c>
    </row>
    <row r="16" spans="1:204" x14ac:dyDescent="0.25">
      <c r="A16" s="2" t="s">
        <v>7</v>
      </c>
      <c r="B16">
        <v>14</v>
      </c>
      <c r="C16">
        <v>14</v>
      </c>
      <c r="D16">
        <v>14</v>
      </c>
      <c r="E16" s="3">
        <v>13</v>
      </c>
      <c r="F16">
        <v>13</v>
      </c>
      <c r="G16">
        <v>13</v>
      </c>
      <c r="H16" s="3">
        <v>12</v>
      </c>
      <c r="I16">
        <v>14</v>
      </c>
      <c r="J16">
        <v>14</v>
      </c>
      <c r="K16">
        <v>14</v>
      </c>
      <c r="L16">
        <v>14</v>
      </c>
      <c r="M16">
        <v>14</v>
      </c>
      <c r="N16">
        <v>14</v>
      </c>
      <c r="O16" s="3">
        <v>2</v>
      </c>
      <c r="P16">
        <v>7</v>
      </c>
      <c r="Q16">
        <v>7</v>
      </c>
      <c r="R16" s="3">
        <v>6</v>
      </c>
      <c r="S16">
        <v>14</v>
      </c>
      <c r="T16">
        <v>15</v>
      </c>
      <c r="U16" s="1">
        <v>15</v>
      </c>
      <c r="V16" s="1">
        <v>18</v>
      </c>
      <c r="W16" s="3">
        <v>15</v>
      </c>
      <c r="X16" s="1">
        <v>15</v>
      </c>
      <c r="Y16" s="1">
        <v>30</v>
      </c>
      <c r="Z16" s="1">
        <v>30</v>
      </c>
      <c r="AA16" s="1">
        <v>30</v>
      </c>
      <c r="AB16" s="1">
        <v>30</v>
      </c>
      <c r="AC16" s="1">
        <v>30</v>
      </c>
      <c r="AD16" s="11">
        <v>29</v>
      </c>
      <c r="AE16" s="10">
        <v>30</v>
      </c>
      <c r="AF16" s="10">
        <v>50</v>
      </c>
      <c r="AG16" s="10">
        <v>53</v>
      </c>
      <c r="AH16" s="10">
        <v>56</v>
      </c>
      <c r="AI16" s="10">
        <v>59</v>
      </c>
      <c r="AJ16" s="10">
        <v>60</v>
      </c>
      <c r="AK16" s="10">
        <v>63</v>
      </c>
      <c r="AL16" s="10">
        <v>69</v>
      </c>
      <c r="AM16" s="11">
        <v>68</v>
      </c>
      <c r="AN16" s="10">
        <v>70</v>
      </c>
      <c r="AO16" s="10">
        <v>76</v>
      </c>
      <c r="AP16" s="10">
        <v>76</v>
      </c>
      <c r="AQ16" s="10">
        <v>78</v>
      </c>
      <c r="AR16" s="10">
        <v>98</v>
      </c>
      <c r="AS16" s="10">
        <v>105</v>
      </c>
      <c r="AT16" s="10">
        <v>121</v>
      </c>
      <c r="AU16" s="9">
        <v>133</v>
      </c>
      <c r="AV16" s="10">
        <v>143</v>
      </c>
      <c r="AW16" s="10">
        <v>143</v>
      </c>
      <c r="AX16">
        <v>150</v>
      </c>
      <c r="AY16" s="10">
        <v>157</v>
      </c>
      <c r="AZ16" s="10">
        <v>171</v>
      </c>
      <c r="BA16" s="10">
        <v>175</v>
      </c>
      <c r="BB16" s="10">
        <v>185</v>
      </c>
      <c r="BC16" s="10">
        <v>191</v>
      </c>
      <c r="BD16" s="10">
        <v>192</v>
      </c>
      <c r="BE16" s="10">
        <v>195</v>
      </c>
      <c r="BF16" s="17">
        <v>332</v>
      </c>
      <c r="BG16" s="17">
        <v>431</v>
      </c>
      <c r="BH16" s="10">
        <v>460</v>
      </c>
      <c r="BI16" s="10">
        <v>483</v>
      </c>
      <c r="BJ16" s="10">
        <v>508</v>
      </c>
      <c r="BK16" s="10">
        <v>601</v>
      </c>
      <c r="BL16" s="10">
        <v>684</v>
      </c>
      <c r="BM16" s="10">
        <v>692</v>
      </c>
      <c r="BN16" s="10">
        <v>712</v>
      </c>
      <c r="BO16">
        <f>SUM(641,9,9,1,45,6)</f>
        <v>711</v>
      </c>
      <c r="BP16">
        <f>SUM(615,10,9,1,80,6)</f>
        <v>721</v>
      </c>
      <c r="BQ16">
        <f>SUM(615,8,9,1,80,8)</f>
        <v>721</v>
      </c>
      <c r="BR16">
        <f>SUM(615,8,11,1,80,8)</f>
        <v>723</v>
      </c>
      <c r="BS16">
        <f>SUM(613,8,11,1,80,8)</f>
        <v>721</v>
      </c>
      <c r="BT16">
        <f>SUM(614,8,11,1,80,8)</f>
        <v>722</v>
      </c>
      <c r="BU16">
        <f>SUM(615,8,11,1,80,8)</f>
        <v>723</v>
      </c>
      <c r="BV16">
        <f>SUM(614,8,11,1,80,8)</f>
        <v>722</v>
      </c>
      <c r="BW16">
        <f>SUM(615,6,11,1,80,10)</f>
        <v>723</v>
      </c>
      <c r="BX16">
        <f>SUM(612,6,12,1,81,10)</f>
        <v>722</v>
      </c>
      <c r="BY16">
        <f>SUM(612,6,12,1,81,10)</f>
        <v>722</v>
      </c>
      <c r="BZ16">
        <f>SUM(612,6,12,1,81,10)</f>
        <v>722</v>
      </c>
      <c r="CA16">
        <f>SUM(613,5,12,1,81,11)</f>
        <v>723</v>
      </c>
      <c r="CB16">
        <f>SUM(611,5,13,1,82,11)</f>
        <v>723</v>
      </c>
      <c r="CC16">
        <f>SUM(587,5,14,1,104,11)</f>
        <v>722</v>
      </c>
      <c r="CD16">
        <f>SUM(583,5,14,1,105,11)</f>
        <v>719</v>
      </c>
      <c r="CE16">
        <f>SUM(580,5,14,1,106,11)</f>
        <v>717</v>
      </c>
      <c r="CF16">
        <f>SUM(580,5,14,1,106,11)</f>
        <v>717</v>
      </c>
      <c r="CG16">
        <f>SUM(581,5,14,1,106,11)</f>
        <v>718</v>
      </c>
      <c r="CH16">
        <f>SUM(580,5,14,1,106,11)</f>
        <v>717</v>
      </c>
      <c r="CI16">
        <f>SUM(567,5,14,1,117,11)</f>
        <v>715</v>
      </c>
      <c r="CJ16">
        <f>SUM(562,5,14,1,117,11)</f>
        <v>710</v>
      </c>
      <c r="CK16">
        <f>SUM(558,5,14,1,116,11)</f>
        <v>705</v>
      </c>
      <c r="CL16">
        <f>SUM(557,5,15,1,116,11)</f>
        <v>705</v>
      </c>
      <c r="CM16">
        <f>SUM(556,5,16,1,116,11)</f>
        <v>705</v>
      </c>
      <c r="CN16">
        <f>SUM(556,4,16,1,116,12)</f>
        <v>705</v>
      </c>
      <c r="CO16">
        <f>SUM(554,4,16,1,114,12)</f>
        <v>701</v>
      </c>
      <c r="CP16">
        <f>SUM(555,4,16,1,113,12)</f>
        <v>701</v>
      </c>
      <c r="CQ16">
        <f>SUM(550,4,16,1,115,12)</f>
        <v>698</v>
      </c>
      <c r="CR16">
        <f>SUM(547,3,16,1,115,13)</f>
        <v>695</v>
      </c>
      <c r="CS16">
        <f>SUM(547,3,16,1,115,13)</f>
        <v>695</v>
      </c>
      <c r="CT16">
        <f>SUM(547,3,16,1,115,13)</f>
        <v>695</v>
      </c>
      <c r="CU16">
        <f>SUM(547,1,16,1,114,14)</f>
        <v>693</v>
      </c>
      <c r="CV16">
        <f>SUM(418,1,16,1,244,14)</f>
        <v>694</v>
      </c>
      <c r="CW16">
        <f>SUM(384,1,16,1,276,14)</f>
        <v>692</v>
      </c>
      <c r="CX16">
        <f>SUM(339,1,16,1,321,14)</f>
        <v>692</v>
      </c>
      <c r="CY16">
        <f>SUM(333,1,16,1,325,14)</f>
        <v>690</v>
      </c>
      <c r="CZ16">
        <f>SUM(333,1,16,1,325,14)</f>
        <v>690</v>
      </c>
      <c r="DA16">
        <f>SUM(334,1,16,1,324,14)</f>
        <v>690</v>
      </c>
      <c r="DB16" s="10">
        <v>689</v>
      </c>
      <c r="DC16" s="10">
        <v>688</v>
      </c>
      <c r="DD16" s="22">
        <v>688</v>
      </c>
      <c r="DE16" s="22">
        <v>688</v>
      </c>
      <c r="DF16" s="22">
        <v>688</v>
      </c>
      <c r="DG16" s="22">
        <v>688</v>
      </c>
      <c r="DH16" s="22">
        <v>686</v>
      </c>
      <c r="DI16" s="22">
        <v>685</v>
      </c>
      <c r="DJ16" s="22">
        <v>683</v>
      </c>
      <c r="DK16" s="22">
        <v>683</v>
      </c>
      <c r="DL16">
        <v>684</v>
      </c>
      <c r="DM16">
        <v>683</v>
      </c>
      <c r="DN16">
        <v>683</v>
      </c>
      <c r="DO16">
        <v>682</v>
      </c>
      <c r="DP16">
        <v>682</v>
      </c>
      <c r="DQ16">
        <v>682</v>
      </c>
      <c r="DR16">
        <v>686</v>
      </c>
      <c r="DS16">
        <v>687</v>
      </c>
      <c r="DT16">
        <v>687</v>
      </c>
      <c r="DU16">
        <v>687</v>
      </c>
      <c r="DV16">
        <v>687</v>
      </c>
      <c r="DW16">
        <v>687</v>
      </c>
      <c r="DX16">
        <v>687</v>
      </c>
      <c r="DY16">
        <v>686</v>
      </c>
      <c r="DZ16">
        <v>684</v>
      </c>
      <c r="EA16">
        <v>683</v>
      </c>
      <c r="EB16">
        <v>683</v>
      </c>
      <c r="EC16">
        <v>683</v>
      </c>
      <c r="ED16">
        <v>683</v>
      </c>
      <c r="EE16">
        <v>682</v>
      </c>
      <c r="EF16">
        <v>681</v>
      </c>
      <c r="EG16">
        <v>681</v>
      </c>
      <c r="EH16">
        <v>681</v>
      </c>
      <c r="EI16">
        <v>681</v>
      </c>
      <c r="EJ16">
        <v>681</v>
      </c>
      <c r="EK16">
        <v>683</v>
      </c>
      <c r="EL16">
        <v>680</v>
      </c>
      <c r="EM16">
        <v>679</v>
      </c>
      <c r="EN16">
        <v>678</v>
      </c>
      <c r="EO16">
        <v>678</v>
      </c>
      <c r="EP16">
        <v>678</v>
      </c>
      <c r="EQ16">
        <v>678</v>
      </c>
      <c r="ER16">
        <v>678</v>
      </c>
      <c r="ES16">
        <v>677</v>
      </c>
      <c r="ET16" s="1">
        <v>676</v>
      </c>
      <c r="EU16" s="1">
        <v>674</v>
      </c>
      <c r="EV16" s="1">
        <v>673</v>
      </c>
      <c r="EW16" s="1">
        <v>673</v>
      </c>
      <c r="EX16" s="1">
        <v>673</v>
      </c>
      <c r="EY16" s="1">
        <v>673</v>
      </c>
      <c r="EZ16" s="1">
        <v>672</v>
      </c>
      <c r="FA16" s="1">
        <v>672</v>
      </c>
      <c r="FB16" s="1">
        <v>670</v>
      </c>
      <c r="FC16" s="1">
        <v>670</v>
      </c>
      <c r="FD16" s="1">
        <v>679</v>
      </c>
      <c r="FE16" s="1">
        <v>668</v>
      </c>
      <c r="FF16" s="1">
        <v>668</v>
      </c>
      <c r="FG16" s="1">
        <v>668</v>
      </c>
      <c r="FH16" s="1">
        <v>668</v>
      </c>
      <c r="FI16" s="1">
        <v>666</v>
      </c>
      <c r="FJ16" s="1">
        <v>665</v>
      </c>
      <c r="FK16" s="1">
        <v>664</v>
      </c>
      <c r="FL16" s="28">
        <v>664</v>
      </c>
      <c r="FM16" s="28">
        <v>662</v>
      </c>
      <c r="FN16" s="28">
        <v>661</v>
      </c>
      <c r="FO16" s="28">
        <v>660</v>
      </c>
      <c r="FP16" s="28">
        <v>659</v>
      </c>
      <c r="FQ16" s="28">
        <v>657</v>
      </c>
      <c r="FR16" s="28">
        <v>657</v>
      </c>
      <c r="FS16">
        <v>657</v>
      </c>
      <c r="FT16">
        <v>657</v>
      </c>
      <c r="FU16">
        <v>657</v>
      </c>
      <c r="FV16">
        <v>657</v>
      </c>
      <c r="FW16">
        <v>657</v>
      </c>
      <c r="FX16">
        <v>656</v>
      </c>
      <c r="FY16">
        <v>656</v>
      </c>
      <c r="FZ16">
        <v>656</v>
      </c>
      <c r="GA16">
        <v>655</v>
      </c>
      <c r="GB16">
        <v>655</v>
      </c>
      <c r="GC16">
        <v>654</v>
      </c>
      <c r="GD16">
        <v>654</v>
      </c>
      <c r="GE16">
        <v>652</v>
      </c>
      <c r="GF16">
        <v>652</v>
      </c>
      <c r="GG16">
        <v>651</v>
      </c>
      <c r="GH16">
        <v>650</v>
      </c>
      <c r="GI16">
        <v>651</v>
      </c>
      <c r="GJ16">
        <v>651</v>
      </c>
      <c r="GK16">
        <v>651</v>
      </c>
      <c r="GL16">
        <v>650</v>
      </c>
      <c r="GM16">
        <v>650</v>
      </c>
      <c r="GN16">
        <v>651</v>
      </c>
      <c r="GO16">
        <v>650</v>
      </c>
      <c r="GP16">
        <v>650</v>
      </c>
      <c r="GQ16">
        <v>649</v>
      </c>
      <c r="GR16">
        <v>649</v>
      </c>
      <c r="GS16">
        <v>646</v>
      </c>
      <c r="GT16">
        <v>644</v>
      </c>
      <c r="GU16">
        <v>644</v>
      </c>
    </row>
    <row r="17" spans="1:203" x14ac:dyDescent="0.25">
      <c r="A17" s="2" t="s">
        <v>49</v>
      </c>
      <c r="F17">
        <v>2</v>
      </c>
      <c r="G17">
        <v>2</v>
      </c>
      <c r="H17">
        <v>8</v>
      </c>
      <c r="I17">
        <v>9</v>
      </c>
      <c r="J17">
        <v>11</v>
      </c>
      <c r="K17">
        <v>11</v>
      </c>
      <c r="L17">
        <v>25</v>
      </c>
      <c r="M17">
        <v>34</v>
      </c>
      <c r="N17">
        <v>35</v>
      </c>
      <c r="O17">
        <v>60</v>
      </c>
      <c r="P17" s="1">
        <v>61</v>
      </c>
      <c r="Q17" s="1">
        <v>63</v>
      </c>
      <c r="R17" s="1">
        <v>70</v>
      </c>
      <c r="S17" s="1">
        <v>74</v>
      </c>
      <c r="T17" s="1">
        <v>81</v>
      </c>
      <c r="U17" s="1">
        <v>114</v>
      </c>
      <c r="V17" s="6">
        <v>242</v>
      </c>
      <c r="W17" s="6">
        <v>453</v>
      </c>
      <c r="X17" s="6">
        <v>580</v>
      </c>
      <c r="Y17" s="1">
        <v>610</v>
      </c>
      <c r="Z17" s="1">
        <v>626</v>
      </c>
      <c r="AA17" s="1">
        <v>632</v>
      </c>
      <c r="AB17" s="1">
        <v>632</v>
      </c>
      <c r="AC17" s="1">
        <v>637</v>
      </c>
      <c r="AD17" s="3">
        <v>635</v>
      </c>
      <c r="AE17" s="1">
        <v>636</v>
      </c>
      <c r="AF17" s="1">
        <v>642</v>
      </c>
      <c r="AG17" s="10">
        <v>672</v>
      </c>
      <c r="AH17" s="10">
        <v>721</v>
      </c>
      <c r="AI17" s="10">
        <v>721</v>
      </c>
      <c r="AJ17" s="10">
        <v>721</v>
      </c>
      <c r="AK17" s="10">
        <v>724</v>
      </c>
      <c r="AL17" s="10">
        <v>724</v>
      </c>
      <c r="AM17" s="11">
        <v>720</v>
      </c>
      <c r="AN17" s="11">
        <v>712</v>
      </c>
      <c r="AO17" s="10">
        <v>715</v>
      </c>
      <c r="AP17" s="10">
        <v>716</v>
      </c>
      <c r="AQ17" s="10">
        <v>716</v>
      </c>
      <c r="AR17" s="10">
        <v>716</v>
      </c>
      <c r="AS17" s="11">
        <v>715</v>
      </c>
      <c r="AT17" s="11">
        <v>711</v>
      </c>
      <c r="AU17" s="10">
        <v>711</v>
      </c>
      <c r="AV17" s="11">
        <v>707</v>
      </c>
      <c r="AW17" s="10">
        <v>707</v>
      </c>
      <c r="AX17" s="3">
        <v>706</v>
      </c>
      <c r="AY17" s="10">
        <v>713</v>
      </c>
      <c r="AZ17" s="10">
        <v>714</v>
      </c>
      <c r="BA17" s="10">
        <v>716</v>
      </c>
      <c r="BB17" s="10">
        <v>718</v>
      </c>
      <c r="BC17" s="11">
        <v>717</v>
      </c>
      <c r="BD17" s="10">
        <v>720</v>
      </c>
      <c r="BE17" s="10">
        <v>718</v>
      </c>
      <c r="BF17" s="10">
        <v>717</v>
      </c>
      <c r="BG17" s="10">
        <v>716</v>
      </c>
      <c r="BH17" s="10">
        <v>715</v>
      </c>
      <c r="BI17" s="10">
        <v>715</v>
      </c>
      <c r="BJ17" s="10">
        <v>715</v>
      </c>
      <c r="BK17" s="10">
        <v>716</v>
      </c>
      <c r="BL17" s="10">
        <v>716</v>
      </c>
      <c r="BM17" s="10">
        <v>715</v>
      </c>
      <c r="BN17" s="10">
        <v>713</v>
      </c>
      <c r="BO17">
        <f>SUM(16,4,9,670,13)</f>
        <v>712</v>
      </c>
      <c r="BP17" s="10">
        <v>711</v>
      </c>
      <c r="BQ17">
        <f>SUM(10,4,9,675,13)</f>
        <v>711</v>
      </c>
      <c r="BR17">
        <f>SUM(10,3,9,675,14)</f>
        <v>711</v>
      </c>
      <c r="BS17">
        <f>SUM(8,3,9,677,14)</f>
        <v>711</v>
      </c>
      <c r="BT17" s="10">
        <v>711</v>
      </c>
      <c r="BU17">
        <f>SUM(8,3,9,675,14)</f>
        <v>709</v>
      </c>
      <c r="BV17">
        <f>SUM(8,3,9,675,14)</f>
        <v>709</v>
      </c>
      <c r="BW17">
        <f>SUM(8,3,9,674,14)</f>
        <v>708</v>
      </c>
      <c r="BX17">
        <f>SUM(8,3,9,674,14)</f>
        <v>708</v>
      </c>
      <c r="BY17">
        <f>SUM(8,3,9,674,14)</f>
        <v>708</v>
      </c>
      <c r="BZ17">
        <f>SUM(6,3,10,675,14)</f>
        <v>708</v>
      </c>
      <c r="CA17">
        <f>SUM(6,2,10,675,15)</f>
        <v>708</v>
      </c>
      <c r="CB17">
        <f>SUM(6,2,10,675,15)</f>
        <v>708</v>
      </c>
      <c r="CC17">
        <f>SUM(6,3,10,675,15)</f>
        <v>709</v>
      </c>
      <c r="CD17">
        <f>SUM(6,3,10,675,15)</f>
        <v>709</v>
      </c>
      <c r="CE17">
        <f>SUM(6,3,10,675,15)</f>
        <v>709</v>
      </c>
      <c r="CF17">
        <f>SUM(6,3,10,674,15)</f>
        <v>708</v>
      </c>
      <c r="CG17">
        <f>SUM(6,3,10,674,15)</f>
        <v>708</v>
      </c>
      <c r="CH17">
        <f>SUM(6,3,10,673,15)</f>
        <v>707</v>
      </c>
      <c r="CI17">
        <f>SUM(6,2,10,668,16)</f>
        <v>702</v>
      </c>
      <c r="CJ17">
        <f>SUM(6,2,10,668,16)</f>
        <v>702</v>
      </c>
      <c r="CK17">
        <f>SUM(6,2,10,665,16)</f>
        <v>699</v>
      </c>
      <c r="CL17">
        <f>SUM(6,2,10,665,16)</f>
        <v>699</v>
      </c>
      <c r="CM17">
        <f>SUM(6,2,10,665,16)</f>
        <v>699</v>
      </c>
      <c r="CN17">
        <f>SUM(6,2,10,663,16)</f>
        <v>697</v>
      </c>
      <c r="CO17">
        <f>SUM(6,3,10,661,16)</f>
        <v>696</v>
      </c>
      <c r="CP17">
        <f>SUM(6,4,10,661,16)</f>
        <v>697</v>
      </c>
      <c r="CQ17">
        <v>696</v>
      </c>
      <c r="CR17">
        <f>SUM(6,4,10,659,16)</f>
        <v>695</v>
      </c>
      <c r="CS17">
        <f>SUM(6,4,10,659,16)</f>
        <v>695</v>
      </c>
      <c r="CT17" s="10">
        <v>695</v>
      </c>
      <c r="CU17">
        <f>SUM(7,3,10,658,17)</f>
        <v>695</v>
      </c>
      <c r="CV17">
        <f>SUM(5,3,10,658,17)</f>
        <v>693</v>
      </c>
      <c r="CW17">
        <f>SUM(5,3,10,657,17)</f>
        <v>692</v>
      </c>
      <c r="CX17">
        <f>SUM(5,3,10,655,17)</f>
        <v>690</v>
      </c>
      <c r="CY17" s="10">
        <v>690</v>
      </c>
      <c r="CZ17" s="10">
        <v>690</v>
      </c>
      <c r="DA17" s="10">
        <v>690</v>
      </c>
      <c r="DB17" s="22">
        <v>688</v>
      </c>
      <c r="DC17" s="22">
        <v>686</v>
      </c>
      <c r="DD17" s="22">
        <v>686</v>
      </c>
      <c r="DE17" s="22">
        <v>686</v>
      </c>
      <c r="DF17" s="22">
        <v>686</v>
      </c>
      <c r="DG17" s="22">
        <v>686</v>
      </c>
      <c r="DH17" s="22">
        <v>682</v>
      </c>
      <c r="DI17" s="22">
        <v>681</v>
      </c>
      <c r="DJ17" s="22">
        <v>680</v>
      </c>
      <c r="DK17" s="22">
        <v>680</v>
      </c>
      <c r="DL17" s="1">
        <v>681</v>
      </c>
      <c r="DM17">
        <v>677</v>
      </c>
      <c r="DN17">
        <v>676</v>
      </c>
      <c r="DO17">
        <v>675</v>
      </c>
      <c r="DP17">
        <v>675</v>
      </c>
      <c r="DQ17">
        <v>675</v>
      </c>
      <c r="DR17">
        <v>675</v>
      </c>
      <c r="DS17">
        <v>674</v>
      </c>
      <c r="DT17">
        <v>673</v>
      </c>
      <c r="DU17">
        <v>673</v>
      </c>
      <c r="DV17">
        <v>673</v>
      </c>
      <c r="DW17">
        <v>673</v>
      </c>
      <c r="DX17">
        <v>672</v>
      </c>
      <c r="DY17">
        <v>672</v>
      </c>
      <c r="DZ17">
        <v>672</v>
      </c>
      <c r="EA17">
        <v>672</v>
      </c>
      <c r="EB17">
        <v>671</v>
      </c>
      <c r="EC17">
        <v>671</v>
      </c>
      <c r="ED17">
        <v>671</v>
      </c>
      <c r="EE17">
        <v>671</v>
      </c>
      <c r="EF17">
        <v>670</v>
      </c>
      <c r="EG17">
        <v>669</v>
      </c>
      <c r="EH17">
        <v>664</v>
      </c>
      <c r="EI17">
        <v>664</v>
      </c>
      <c r="EJ17">
        <v>664</v>
      </c>
      <c r="EK17">
        <v>663</v>
      </c>
      <c r="EL17">
        <v>654</v>
      </c>
      <c r="EM17">
        <v>650</v>
      </c>
      <c r="EN17">
        <v>649</v>
      </c>
      <c r="EO17">
        <v>649</v>
      </c>
      <c r="EP17">
        <v>649</v>
      </c>
      <c r="EQ17">
        <v>649</v>
      </c>
      <c r="ER17">
        <v>647</v>
      </c>
      <c r="ES17">
        <v>647</v>
      </c>
      <c r="ET17" s="1">
        <v>647</v>
      </c>
      <c r="EU17" s="1">
        <v>647</v>
      </c>
      <c r="EV17" s="1">
        <v>647</v>
      </c>
      <c r="EW17" s="1">
        <v>647</v>
      </c>
      <c r="EX17" s="1">
        <v>646</v>
      </c>
      <c r="EY17" s="1">
        <v>646</v>
      </c>
      <c r="EZ17" s="1">
        <v>644</v>
      </c>
      <c r="FA17" s="1">
        <v>644</v>
      </c>
      <c r="FB17" s="1">
        <v>642</v>
      </c>
      <c r="FC17" s="1">
        <v>643</v>
      </c>
      <c r="FD17" s="1">
        <v>642</v>
      </c>
      <c r="FE17" s="1">
        <v>641</v>
      </c>
      <c r="FF17" s="1">
        <v>639</v>
      </c>
      <c r="FG17" s="1">
        <v>638</v>
      </c>
      <c r="FH17" s="1">
        <v>638</v>
      </c>
      <c r="FI17" s="1">
        <v>638</v>
      </c>
      <c r="FJ17" s="1">
        <v>633</v>
      </c>
      <c r="FK17" s="1">
        <v>632</v>
      </c>
      <c r="FL17" s="28">
        <v>630</v>
      </c>
      <c r="FM17" s="28">
        <v>629</v>
      </c>
      <c r="FN17" s="28">
        <v>626</v>
      </c>
      <c r="FO17" s="28">
        <v>626</v>
      </c>
      <c r="FP17" s="28">
        <v>625</v>
      </c>
      <c r="FQ17" s="28">
        <v>625</v>
      </c>
      <c r="FR17" s="28">
        <v>625</v>
      </c>
      <c r="FS17">
        <v>625</v>
      </c>
      <c r="FT17">
        <v>623</v>
      </c>
      <c r="FU17">
        <v>621</v>
      </c>
      <c r="FV17">
        <v>621</v>
      </c>
      <c r="FW17">
        <v>620</v>
      </c>
      <c r="FX17">
        <v>620</v>
      </c>
      <c r="FY17">
        <v>620</v>
      </c>
      <c r="FZ17">
        <v>619</v>
      </c>
      <c r="GA17">
        <v>617</v>
      </c>
      <c r="GB17">
        <v>616</v>
      </c>
      <c r="GC17">
        <v>616</v>
      </c>
      <c r="GD17">
        <v>616</v>
      </c>
      <c r="GE17">
        <v>614</v>
      </c>
      <c r="GF17">
        <v>614</v>
      </c>
      <c r="GG17">
        <v>608</v>
      </c>
      <c r="GH17">
        <v>607</v>
      </c>
      <c r="GI17">
        <v>606</v>
      </c>
      <c r="GJ17">
        <v>603</v>
      </c>
      <c r="GK17">
        <v>603</v>
      </c>
      <c r="GL17">
        <v>603</v>
      </c>
      <c r="GM17">
        <v>603</v>
      </c>
      <c r="GN17">
        <v>602</v>
      </c>
      <c r="GO17">
        <v>603</v>
      </c>
      <c r="GP17">
        <v>604</v>
      </c>
      <c r="GQ17">
        <v>604</v>
      </c>
      <c r="GR17">
        <v>604</v>
      </c>
      <c r="GS17">
        <v>606</v>
      </c>
      <c r="GT17">
        <v>605</v>
      </c>
      <c r="GU17">
        <v>604</v>
      </c>
    </row>
    <row r="18" spans="1:203" x14ac:dyDescent="0.25">
      <c r="A18" s="2" t="s">
        <v>11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 s="1">
        <v>1</v>
      </c>
      <c r="K18" s="1">
        <v>1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10">
        <v>1</v>
      </c>
      <c r="AG18" s="10">
        <v>1</v>
      </c>
      <c r="AH18" s="10">
        <v>1</v>
      </c>
      <c r="AI18" s="10">
        <v>1</v>
      </c>
      <c r="AJ18" s="10">
        <v>1</v>
      </c>
      <c r="AK18" s="10">
        <v>1</v>
      </c>
      <c r="AL18" s="10">
        <v>1</v>
      </c>
      <c r="AM18" s="10">
        <v>1</v>
      </c>
      <c r="AN18" s="10">
        <v>1</v>
      </c>
      <c r="AO18" s="10">
        <v>1</v>
      </c>
      <c r="AP18" s="10">
        <v>1</v>
      </c>
      <c r="AQ18" s="10">
        <v>1</v>
      </c>
      <c r="AR18" s="10">
        <v>1</v>
      </c>
      <c r="AS18" s="10">
        <v>1</v>
      </c>
      <c r="AT18" s="10">
        <v>1</v>
      </c>
      <c r="AU18" s="10">
        <v>1</v>
      </c>
      <c r="AV18" s="10">
        <v>1</v>
      </c>
      <c r="AW18" s="10">
        <v>1</v>
      </c>
      <c r="AX18" s="10">
        <v>1</v>
      </c>
      <c r="AY18" s="10">
        <v>1</v>
      </c>
      <c r="AZ18" s="10">
        <v>1</v>
      </c>
      <c r="BA18" s="10">
        <v>1</v>
      </c>
      <c r="BB18" s="10">
        <v>2</v>
      </c>
      <c r="BC18" s="10">
        <v>2</v>
      </c>
      <c r="BD18" s="10">
        <v>2</v>
      </c>
      <c r="BE18" s="10">
        <v>2</v>
      </c>
      <c r="BF18" s="10">
        <v>2</v>
      </c>
      <c r="BG18" s="10">
        <v>4</v>
      </c>
      <c r="BH18" s="10">
        <v>5</v>
      </c>
      <c r="BI18" s="10">
        <v>5</v>
      </c>
      <c r="BJ18" s="10">
        <v>5</v>
      </c>
      <c r="BK18" s="10">
        <v>5</v>
      </c>
      <c r="BL18" s="10">
        <v>5</v>
      </c>
      <c r="BM18" s="10">
        <v>5</v>
      </c>
      <c r="BN18" s="10">
        <v>5</v>
      </c>
      <c r="BO18" s="10">
        <v>5</v>
      </c>
      <c r="BP18" s="10">
        <v>5</v>
      </c>
      <c r="BQ18" s="10">
        <v>5</v>
      </c>
      <c r="BR18" s="10">
        <v>5</v>
      </c>
      <c r="BS18" s="10">
        <v>5</v>
      </c>
      <c r="BT18" s="10">
        <v>5</v>
      </c>
      <c r="BU18" s="10">
        <v>5</v>
      </c>
      <c r="BV18" s="10">
        <v>5</v>
      </c>
      <c r="BW18" s="10">
        <v>5</v>
      </c>
      <c r="BX18" s="10">
        <v>5</v>
      </c>
      <c r="BY18" s="10">
        <v>5</v>
      </c>
      <c r="BZ18" s="10">
        <v>5</v>
      </c>
      <c r="CA18" s="10">
        <v>5</v>
      </c>
      <c r="CB18" s="10">
        <v>5</v>
      </c>
      <c r="CC18" s="10">
        <v>5</v>
      </c>
      <c r="CD18" s="10">
        <v>5</v>
      </c>
      <c r="CE18" s="10">
        <v>5</v>
      </c>
      <c r="CF18" s="10">
        <v>5</v>
      </c>
      <c r="CG18" s="10">
        <v>5</v>
      </c>
      <c r="CH18" s="10">
        <v>5</v>
      </c>
      <c r="CI18" s="10">
        <v>5</v>
      </c>
      <c r="CJ18" s="10">
        <v>5</v>
      </c>
      <c r="CK18" s="10">
        <v>5</v>
      </c>
      <c r="CL18" s="10">
        <v>5</v>
      </c>
      <c r="CM18" s="10">
        <v>5</v>
      </c>
      <c r="CN18" s="10">
        <v>5</v>
      </c>
      <c r="CO18" s="10">
        <v>5</v>
      </c>
      <c r="CP18" s="10">
        <v>5</v>
      </c>
      <c r="CQ18" s="10">
        <v>5</v>
      </c>
      <c r="CR18" s="10">
        <v>5</v>
      </c>
      <c r="CS18" s="10">
        <v>5</v>
      </c>
      <c r="CT18" s="10">
        <v>5</v>
      </c>
      <c r="CU18" s="10">
        <v>5</v>
      </c>
      <c r="CV18" s="10">
        <v>5</v>
      </c>
      <c r="CW18" s="10">
        <v>5</v>
      </c>
      <c r="CX18" s="10">
        <v>5</v>
      </c>
      <c r="CY18" s="10">
        <v>5</v>
      </c>
      <c r="CZ18" s="10">
        <v>6</v>
      </c>
      <c r="DA18" s="10">
        <v>6</v>
      </c>
      <c r="DB18" s="22">
        <v>6</v>
      </c>
      <c r="DC18" s="22">
        <v>6</v>
      </c>
      <c r="DD18" s="22">
        <v>6</v>
      </c>
      <c r="DE18" s="22">
        <v>6</v>
      </c>
      <c r="DF18" s="22">
        <v>6</v>
      </c>
      <c r="DG18" s="22">
        <v>6</v>
      </c>
      <c r="DH18" s="22">
        <v>7</v>
      </c>
      <c r="DI18" s="22">
        <v>7</v>
      </c>
      <c r="DJ18" s="22">
        <v>7</v>
      </c>
      <c r="DK18" s="22">
        <v>7</v>
      </c>
      <c r="DL18">
        <v>8</v>
      </c>
      <c r="DM18">
        <v>9</v>
      </c>
      <c r="DN18">
        <v>9</v>
      </c>
      <c r="DO18">
        <v>9</v>
      </c>
      <c r="DP18">
        <v>9</v>
      </c>
      <c r="DQ18">
        <v>9</v>
      </c>
      <c r="DR18">
        <v>9</v>
      </c>
      <c r="DS18">
        <v>9</v>
      </c>
      <c r="DT18">
        <v>9</v>
      </c>
      <c r="DU18">
        <v>10</v>
      </c>
      <c r="DV18">
        <v>10</v>
      </c>
      <c r="DW18">
        <v>10</v>
      </c>
      <c r="DX18">
        <v>16</v>
      </c>
      <c r="DY18">
        <v>16</v>
      </c>
      <c r="DZ18">
        <v>16</v>
      </c>
      <c r="EA18">
        <v>16</v>
      </c>
      <c r="EB18">
        <v>16</v>
      </c>
      <c r="EC18">
        <v>16</v>
      </c>
      <c r="ED18">
        <v>16</v>
      </c>
      <c r="EE18">
        <v>16</v>
      </c>
      <c r="EF18">
        <v>16</v>
      </c>
      <c r="EG18">
        <v>16</v>
      </c>
      <c r="EH18">
        <v>17</v>
      </c>
      <c r="EI18">
        <v>17</v>
      </c>
      <c r="EJ18">
        <v>17</v>
      </c>
      <c r="EK18">
        <v>19</v>
      </c>
      <c r="EL18">
        <v>26</v>
      </c>
      <c r="EM18">
        <v>31</v>
      </c>
      <c r="EN18">
        <v>65</v>
      </c>
      <c r="EO18">
        <v>70</v>
      </c>
      <c r="EP18">
        <v>92</v>
      </c>
      <c r="EQ18">
        <v>98</v>
      </c>
      <c r="ER18">
        <v>112</v>
      </c>
      <c r="ES18">
        <v>119</v>
      </c>
      <c r="ET18" s="1">
        <v>159</v>
      </c>
      <c r="EU18" s="1">
        <v>197</v>
      </c>
      <c r="EV18" s="1">
        <v>223</v>
      </c>
      <c r="EW18" s="1">
        <v>224</v>
      </c>
      <c r="EX18" s="1">
        <v>226</v>
      </c>
      <c r="EY18" s="1">
        <v>236</v>
      </c>
      <c r="EZ18" s="1">
        <v>272</v>
      </c>
      <c r="FA18" s="1">
        <v>288</v>
      </c>
      <c r="FB18" s="1">
        <v>431</v>
      </c>
      <c r="FC18" s="1">
        <v>432</v>
      </c>
      <c r="FD18" s="1">
        <v>439</v>
      </c>
      <c r="FE18" s="1">
        <v>449</v>
      </c>
      <c r="FF18" s="1">
        <v>452</v>
      </c>
      <c r="FG18" s="1">
        <v>454</v>
      </c>
      <c r="FH18" s="1">
        <v>454</v>
      </c>
      <c r="FI18" s="1">
        <v>455</v>
      </c>
      <c r="FJ18" s="1">
        <v>457</v>
      </c>
      <c r="FK18" s="1">
        <v>459</v>
      </c>
      <c r="FL18" s="28">
        <v>459</v>
      </c>
      <c r="FM18" s="28">
        <v>463</v>
      </c>
      <c r="FN18" s="28">
        <v>465</v>
      </c>
      <c r="FO18" s="28">
        <v>479</v>
      </c>
      <c r="FP18" s="28">
        <v>493</v>
      </c>
      <c r="FQ18" s="28">
        <v>523</v>
      </c>
      <c r="FR18" s="28">
        <v>525</v>
      </c>
      <c r="FS18">
        <v>533</v>
      </c>
      <c r="FT18">
        <v>538</v>
      </c>
      <c r="FU18">
        <v>539</v>
      </c>
      <c r="FV18">
        <v>540</v>
      </c>
      <c r="FW18">
        <v>541</v>
      </c>
      <c r="FX18">
        <v>545</v>
      </c>
      <c r="FY18">
        <v>543</v>
      </c>
      <c r="FZ18">
        <v>540</v>
      </c>
      <c r="GA18">
        <v>538</v>
      </c>
      <c r="GB18">
        <v>540</v>
      </c>
      <c r="GC18">
        <v>544</v>
      </c>
      <c r="GD18">
        <v>546</v>
      </c>
      <c r="GE18">
        <v>548</v>
      </c>
      <c r="GF18">
        <v>549</v>
      </c>
      <c r="GG18">
        <v>549</v>
      </c>
      <c r="GH18">
        <v>551</v>
      </c>
      <c r="GI18">
        <v>551</v>
      </c>
      <c r="GJ18">
        <v>548</v>
      </c>
      <c r="GK18">
        <v>548</v>
      </c>
      <c r="GL18">
        <v>548</v>
      </c>
      <c r="GM18">
        <v>550</v>
      </c>
      <c r="GN18">
        <v>550</v>
      </c>
      <c r="GO18">
        <v>549</v>
      </c>
      <c r="GP18">
        <v>553</v>
      </c>
      <c r="GQ18">
        <v>555</v>
      </c>
      <c r="GR18">
        <v>556</v>
      </c>
      <c r="GS18">
        <v>555</v>
      </c>
      <c r="GT18">
        <v>554</v>
      </c>
      <c r="GU18">
        <v>554</v>
      </c>
    </row>
    <row r="19" spans="1:203" x14ac:dyDescent="0.25">
      <c r="A19" s="2" t="s">
        <v>154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>
        <v>1</v>
      </c>
      <c r="BF19" s="10">
        <v>1</v>
      </c>
      <c r="BG19" s="10">
        <v>1</v>
      </c>
      <c r="BH19" s="10">
        <v>1</v>
      </c>
      <c r="BI19" s="10">
        <v>1</v>
      </c>
      <c r="BJ19" s="10">
        <v>1</v>
      </c>
      <c r="BK19" s="10">
        <v>1</v>
      </c>
      <c r="BL19" s="10">
        <v>1</v>
      </c>
      <c r="BM19" s="10">
        <v>1</v>
      </c>
      <c r="BN19" s="10">
        <v>1</v>
      </c>
      <c r="BO19" s="10">
        <v>1</v>
      </c>
      <c r="BP19" s="10">
        <v>1</v>
      </c>
      <c r="BQ19" s="10">
        <v>1</v>
      </c>
      <c r="BR19" s="10">
        <v>1</v>
      </c>
      <c r="BS19" s="10">
        <v>1</v>
      </c>
      <c r="BT19" s="10">
        <v>1</v>
      </c>
      <c r="BU19" s="10">
        <v>1</v>
      </c>
      <c r="BV19" s="10">
        <v>1</v>
      </c>
      <c r="BW19" s="10">
        <v>1</v>
      </c>
      <c r="BX19" s="10">
        <v>1</v>
      </c>
      <c r="BY19" s="10">
        <v>1</v>
      </c>
      <c r="BZ19" s="10">
        <v>1</v>
      </c>
      <c r="CA19" s="10">
        <v>3</v>
      </c>
      <c r="CB19" s="10">
        <v>3</v>
      </c>
      <c r="CC19" s="10">
        <v>3</v>
      </c>
      <c r="CD19" s="10">
        <v>3</v>
      </c>
      <c r="CE19" s="10">
        <v>3</v>
      </c>
      <c r="CF19" s="10">
        <v>3</v>
      </c>
      <c r="CG19" s="10">
        <v>4</v>
      </c>
      <c r="CH19" s="10">
        <v>4</v>
      </c>
      <c r="CI19" s="10">
        <v>4</v>
      </c>
      <c r="CJ19" s="10">
        <v>4</v>
      </c>
      <c r="CK19" s="10">
        <v>4</v>
      </c>
      <c r="CL19" s="10">
        <v>4</v>
      </c>
      <c r="CM19" s="10">
        <v>4</v>
      </c>
      <c r="CN19" s="10">
        <v>4</v>
      </c>
      <c r="CO19" s="10">
        <v>4</v>
      </c>
      <c r="CP19" s="10">
        <v>4</v>
      </c>
      <c r="CQ19" s="10">
        <v>4</v>
      </c>
      <c r="CR19" s="10">
        <v>4</v>
      </c>
      <c r="CS19" s="10">
        <v>4</v>
      </c>
      <c r="CT19" s="10">
        <v>4</v>
      </c>
      <c r="CU19" s="10">
        <v>4</v>
      </c>
      <c r="CV19" s="10">
        <v>4</v>
      </c>
      <c r="CW19" s="10">
        <v>4</v>
      </c>
      <c r="CX19" s="10">
        <v>10</v>
      </c>
      <c r="CY19" s="10">
        <v>15</v>
      </c>
      <c r="CZ19" s="10">
        <v>15</v>
      </c>
      <c r="DA19" s="10">
        <v>15</v>
      </c>
      <c r="DB19" s="22">
        <v>22</v>
      </c>
      <c r="DC19" s="22">
        <v>31</v>
      </c>
      <c r="DD19" s="22">
        <v>47</v>
      </c>
      <c r="DE19" s="22">
        <v>51</v>
      </c>
      <c r="DF19" s="22">
        <v>55</v>
      </c>
      <c r="DG19" s="22">
        <v>62</v>
      </c>
      <c r="DH19" s="22">
        <v>74</v>
      </c>
      <c r="DI19" s="22">
        <v>75</v>
      </c>
      <c r="DJ19" s="22">
        <v>78</v>
      </c>
      <c r="DK19" s="22">
        <v>78</v>
      </c>
      <c r="DL19">
        <v>144</v>
      </c>
      <c r="DM19">
        <v>147</v>
      </c>
      <c r="DN19">
        <v>150</v>
      </c>
      <c r="DO19">
        <v>151</v>
      </c>
      <c r="DP19">
        <v>151</v>
      </c>
      <c r="DQ19">
        <v>151</v>
      </c>
      <c r="DR19">
        <v>154</v>
      </c>
      <c r="DS19">
        <v>155</v>
      </c>
      <c r="DT19">
        <v>154</v>
      </c>
      <c r="DU19">
        <v>153</v>
      </c>
      <c r="DV19">
        <v>153</v>
      </c>
      <c r="DW19">
        <v>154</v>
      </c>
      <c r="DX19">
        <v>155</v>
      </c>
      <c r="DY19">
        <v>152</v>
      </c>
      <c r="DZ19">
        <v>152</v>
      </c>
      <c r="EA19">
        <v>151</v>
      </c>
      <c r="EB19">
        <v>151</v>
      </c>
      <c r="EC19">
        <v>151</v>
      </c>
      <c r="ED19">
        <v>151</v>
      </c>
      <c r="EE19">
        <v>151</v>
      </c>
      <c r="EF19">
        <v>151</v>
      </c>
      <c r="EG19">
        <v>150</v>
      </c>
      <c r="EH19">
        <v>150</v>
      </c>
      <c r="EI19">
        <v>150</v>
      </c>
      <c r="EJ19">
        <v>150</v>
      </c>
      <c r="EK19">
        <v>150</v>
      </c>
      <c r="EL19">
        <v>150</v>
      </c>
      <c r="EM19">
        <v>152</v>
      </c>
      <c r="EN19">
        <v>152</v>
      </c>
      <c r="EO19">
        <v>152</v>
      </c>
      <c r="EP19">
        <v>152</v>
      </c>
      <c r="EQ19">
        <v>152</v>
      </c>
      <c r="ER19">
        <v>158</v>
      </c>
      <c r="ES19">
        <v>156</v>
      </c>
      <c r="ET19" s="1">
        <v>156</v>
      </c>
      <c r="EU19" s="1">
        <v>156</v>
      </c>
      <c r="EV19" s="1">
        <v>158</v>
      </c>
      <c r="EW19" s="1">
        <v>158</v>
      </c>
      <c r="EX19" s="1">
        <v>158</v>
      </c>
      <c r="EY19" s="1">
        <v>158</v>
      </c>
      <c r="EZ19" s="1">
        <v>158</v>
      </c>
      <c r="FA19" s="1">
        <v>157</v>
      </c>
      <c r="FB19" s="1">
        <v>157</v>
      </c>
      <c r="FC19" s="1">
        <v>158</v>
      </c>
      <c r="FD19" s="1">
        <v>158</v>
      </c>
      <c r="FE19" s="1">
        <v>158</v>
      </c>
      <c r="FF19" s="1">
        <v>158</v>
      </c>
      <c r="FG19" s="1">
        <v>158</v>
      </c>
      <c r="FH19" s="1">
        <v>160</v>
      </c>
      <c r="FI19" s="1">
        <v>159</v>
      </c>
      <c r="FJ19" s="1">
        <v>158</v>
      </c>
      <c r="FK19" s="1">
        <v>154</v>
      </c>
      <c r="FL19" s="28">
        <v>156</v>
      </c>
      <c r="FM19" s="28">
        <v>156</v>
      </c>
      <c r="FN19" s="28">
        <v>155</v>
      </c>
      <c r="FO19" s="28">
        <v>156</v>
      </c>
      <c r="FP19" s="28">
        <v>159</v>
      </c>
      <c r="FQ19" s="28">
        <v>159</v>
      </c>
      <c r="FR19" s="28">
        <v>159</v>
      </c>
      <c r="FS19">
        <v>159</v>
      </c>
      <c r="FT19">
        <v>159</v>
      </c>
      <c r="FU19">
        <v>159</v>
      </c>
      <c r="FV19">
        <v>159</v>
      </c>
      <c r="FW19">
        <v>158</v>
      </c>
      <c r="FX19">
        <v>158</v>
      </c>
      <c r="FY19">
        <v>158</v>
      </c>
      <c r="FZ19">
        <v>158</v>
      </c>
      <c r="GA19">
        <v>158</v>
      </c>
      <c r="GB19">
        <v>158</v>
      </c>
      <c r="GC19">
        <v>158</v>
      </c>
      <c r="GD19">
        <v>159</v>
      </c>
      <c r="GE19">
        <v>160</v>
      </c>
      <c r="GF19">
        <v>192</v>
      </c>
      <c r="GG19">
        <v>192</v>
      </c>
      <c r="GH19">
        <v>224</v>
      </c>
      <c r="GI19">
        <v>227</v>
      </c>
      <c r="GJ19">
        <v>225</v>
      </c>
      <c r="GK19">
        <v>272</v>
      </c>
      <c r="GL19">
        <v>305</v>
      </c>
      <c r="GM19">
        <v>318</v>
      </c>
      <c r="GN19">
        <v>349</v>
      </c>
      <c r="GO19">
        <v>380</v>
      </c>
      <c r="GP19">
        <v>396</v>
      </c>
      <c r="GQ19">
        <v>439</v>
      </c>
      <c r="GR19">
        <v>491</v>
      </c>
      <c r="GS19">
        <v>509</v>
      </c>
      <c r="GT19">
        <v>537</v>
      </c>
      <c r="GU19">
        <v>543</v>
      </c>
    </row>
    <row r="20" spans="1:203" x14ac:dyDescent="0.25">
      <c r="A20" s="2" t="s">
        <v>19</v>
      </c>
      <c r="B20">
        <v>1</v>
      </c>
      <c r="C20">
        <v>1</v>
      </c>
      <c r="D20">
        <v>1</v>
      </c>
      <c r="E20">
        <v>2</v>
      </c>
      <c r="F20">
        <v>2</v>
      </c>
      <c r="G20">
        <v>2</v>
      </c>
      <c r="H20">
        <v>2</v>
      </c>
      <c r="I20">
        <v>2</v>
      </c>
      <c r="J20">
        <v>2</v>
      </c>
      <c r="K20">
        <v>2</v>
      </c>
      <c r="L20">
        <v>2</v>
      </c>
      <c r="M20">
        <v>2</v>
      </c>
      <c r="N20">
        <v>2</v>
      </c>
      <c r="O20">
        <v>2</v>
      </c>
      <c r="P20">
        <v>2</v>
      </c>
      <c r="Q20">
        <v>2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3">
        <v>1</v>
      </c>
      <c r="X20" s="1">
        <v>1</v>
      </c>
      <c r="Y20" s="1">
        <v>1</v>
      </c>
      <c r="Z20" s="1">
        <v>1</v>
      </c>
      <c r="AA20" s="1">
        <v>1</v>
      </c>
      <c r="AB20" s="1">
        <v>1</v>
      </c>
      <c r="AC20" s="1">
        <v>1</v>
      </c>
      <c r="AD20" s="10">
        <v>1</v>
      </c>
      <c r="AE20" s="10">
        <v>1</v>
      </c>
      <c r="AF20" s="10">
        <v>2</v>
      </c>
      <c r="AG20" s="10">
        <v>2</v>
      </c>
      <c r="AH20" s="10">
        <v>2</v>
      </c>
      <c r="AI20" s="10">
        <v>2</v>
      </c>
      <c r="AJ20" s="10">
        <v>2</v>
      </c>
      <c r="AK20" s="10">
        <v>2</v>
      </c>
      <c r="AL20" s="10">
        <v>2</v>
      </c>
      <c r="AM20" s="10">
        <v>2</v>
      </c>
      <c r="AN20" s="10">
        <v>2</v>
      </c>
      <c r="AO20" s="10">
        <v>2</v>
      </c>
      <c r="AP20" s="10">
        <v>2</v>
      </c>
      <c r="AQ20" s="10">
        <v>2</v>
      </c>
      <c r="AR20" s="10">
        <v>2</v>
      </c>
      <c r="AS20" s="10">
        <v>2</v>
      </c>
      <c r="AT20" s="10">
        <v>2</v>
      </c>
      <c r="AU20" s="10">
        <v>2</v>
      </c>
      <c r="AV20" s="10">
        <v>2</v>
      </c>
      <c r="AW20" s="10">
        <v>2</v>
      </c>
      <c r="AX20" s="10">
        <v>2</v>
      </c>
      <c r="AY20" s="10">
        <v>2</v>
      </c>
      <c r="AZ20" s="10">
        <v>2</v>
      </c>
      <c r="BA20" s="10">
        <v>2</v>
      </c>
      <c r="BB20" s="10">
        <v>2</v>
      </c>
      <c r="BC20" s="10">
        <v>2</v>
      </c>
      <c r="BD20" s="10">
        <v>2</v>
      </c>
      <c r="BE20" s="10">
        <v>2</v>
      </c>
      <c r="BF20" s="10">
        <v>2</v>
      </c>
      <c r="BG20" s="10">
        <v>2</v>
      </c>
      <c r="BH20" s="10">
        <v>2</v>
      </c>
      <c r="BI20" s="10">
        <v>2</v>
      </c>
      <c r="BJ20" s="10">
        <v>2</v>
      </c>
      <c r="BK20" s="10">
        <v>2</v>
      </c>
      <c r="BL20" s="10">
        <v>2</v>
      </c>
      <c r="BM20" s="10">
        <v>2</v>
      </c>
      <c r="BN20" s="10">
        <v>2</v>
      </c>
      <c r="BO20" s="10">
        <v>2</v>
      </c>
      <c r="BP20" s="10">
        <v>2</v>
      </c>
      <c r="BQ20" s="10">
        <v>2</v>
      </c>
      <c r="BR20" s="10">
        <v>2</v>
      </c>
      <c r="BS20" s="10">
        <v>2</v>
      </c>
      <c r="BT20" s="10">
        <v>2</v>
      </c>
      <c r="BU20" s="10">
        <v>2</v>
      </c>
      <c r="BV20" s="10">
        <v>2</v>
      </c>
      <c r="BW20" s="10">
        <v>2</v>
      </c>
      <c r="BX20" s="10">
        <v>2</v>
      </c>
      <c r="BY20" s="10">
        <v>3</v>
      </c>
      <c r="BZ20" s="10">
        <v>3</v>
      </c>
      <c r="CA20" s="10">
        <v>3</v>
      </c>
      <c r="CB20" s="10">
        <v>3</v>
      </c>
      <c r="CC20" s="10">
        <v>3</v>
      </c>
      <c r="CD20" s="10">
        <v>3</v>
      </c>
      <c r="CE20" s="10">
        <v>3</v>
      </c>
      <c r="CF20" s="10">
        <v>3</v>
      </c>
      <c r="CG20" s="10">
        <v>3</v>
      </c>
      <c r="CH20" s="10">
        <v>3</v>
      </c>
      <c r="CI20" s="10">
        <v>3</v>
      </c>
      <c r="CJ20" s="10">
        <v>26</v>
      </c>
      <c r="CK20" s="10">
        <v>31</v>
      </c>
      <c r="CL20" s="10">
        <v>39</v>
      </c>
      <c r="CM20" s="10">
        <v>49</v>
      </c>
      <c r="CN20" s="10">
        <v>70</v>
      </c>
      <c r="CO20" s="10">
        <v>74</v>
      </c>
      <c r="CP20" s="10">
        <v>83</v>
      </c>
      <c r="CQ20" s="10">
        <v>95</v>
      </c>
      <c r="CR20" s="10">
        <v>120</v>
      </c>
      <c r="CS20" s="10">
        <v>134</v>
      </c>
      <c r="CT20" s="10">
        <v>142</v>
      </c>
      <c r="CU20" s="10">
        <v>146</v>
      </c>
      <c r="CV20" s="10">
        <v>175</v>
      </c>
      <c r="CW20" s="10">
        <v>184</v>
      </c>
      <c r="CX20" s="10">
        <v>199</v>
      </c>
      <c r="CY20" s="10">
        <v>204</v>
      </c>
      <c r="CZ20" s="10">
        <v>209</v>
      </c>
      <c r="DA20" s="17">
        <v>517</v>
      </c>
      <c r="DB20" s="10">
        <v>520</v>
      </c>
      <c r="DC20" s="10">
        <v>524</v>
      </c>
      <c r="DD20" s="22">
        <v>525</v>
      </c>
      <c r="DE20" s="22">
        <v>526</v>
      </c>
      <c r="DF20" s="22">
        <v>537</v>
      </c>
      <c r="DG20" s="22">
        <v>541</v>
      </c>
      <c r="DH20" s="22">
        <v>544</v>
      </c>
      <c r="DI20" s="22">
        <v>545</v>
      </c>
      <c r="DJ20" s="22">
        <v>546</v>
      </c>
      <c r="DK20" s="22">
        <v>549</v>
      </c>
      <c r="DL20">
        <v>550</v>
      </c>
      <c r="DM20">
        <v>549</v>
      </c>
      <c r="DN20">
        <v>550</v>
      </c>
      <c r="DO20">
        <v>550</v>
      </c>
      <c r="DP20">
        <v>550</v>
      </c>
      <c r="DQ20">
        <v>551</v>
      </c>
      <c r="DR20">
        <v>551</v>
      </c>
      <c r="DS20">
        <v>550</v>
      </c>
      <c r="DT20">
        <v>549</v>
      </c>
      <c r="DU20">
        <v>548</v>
      </c>
      <c r="DV20">
        <v>548</v>
      </c>
      <c r="DW20">
        <v>549</v>
      </c>
      <c r="DX20">
        <v>549</v>
      </c>
      <c r="DY20">
        <v>548</v>
      </c>
      <c r="DZ20">
        <v>548</v>
      </c>
      <c r="EA20">
        <v>548</v>
      </c>
      <c r="EB20">
        <v>545</v>
      </c>
      <c r="EC20">
        <v>545</v>
      </c>
      <c r="ED20">
        <v>545</v>
      </c>
      <c r="EE20">
        <v>545</v>
      </c>
      <c r="EF20">
        <v>544</v>
      </c>
      <c r="EG20">
        <v>545</v>
      </c>
      <c r="EH20">
        <v>542</v>
      </c>
      <c r="EI20">
        <v>542</v>
      </c>
      <c r="EJ20">
        <v>542</v>
      </c>
      <c r="EK20">
        <v>541</v>
      </c>
      <c r="EL20">
        <v>536</v>
      </c>
      <c r="EM20">
        <v>536</v>
      </c>
      <c r="EN20">
        <v>535</v>
      </c>
      <c r="EO20">
        <v>535</v>
      </c>
      <c r="EP20">
        <v>535</v>
      </c>
      <c r="EQ20" s="1">
        <v>535</v>
      </c>
      <c r="ER20" s="1">
        <v>540</v>
      </c>
      <c r="ES20" s="1">
        <v>540</v>
      </c>
      <c r="ET20" s="1">
        <v>540</v>
      </c>
      <c r="EU20" s="1">
        <v>543</v>
      </c>
      <c r="EV20" s="1">
        <v>543</v>
      </c>
      <c r="EW20" s="1">
        <v>543</v>
      </c>
      <c r="EX20" s="1">
        <v>543</v>
      </c>
      <c r="EY20" s="1">
        <v>542</v>
      </c>
      <c r="EZ20" s="1">
        <v>542</v>
      </c>
      <c r="FA20" s="1">
        <v>542</v>
      </c>
      <c r="FB20" s="1">
        <v>540</v>
      </c>
      <c r="FC20" s="1">
        <v>540</v>
      </c>
      <c r="FD20" s="1">
        <v>539</v>
      </c>
      <c r="FE20" s="1">
        <v>538</v>
      </c>
      <c r="FF20" s="1">
        <v>537</v>
      </c>
      <c r="FG20" s="1">
        <v>535</v>
      </c>
      <c r="FH20" s="1">
        <v>534</v>
      </c>
      <c r="FI20" s="1">
        <v>534</v>
      </c>
      <c r="FJ20" s="1">
        <v>534</v>
      </c>
      <c r="FK20" s="1">
        <v>533</v>
      </c>
      <c r="FL20" s="28">
        <v>534</v>
      </c>
      <c r="FM20" s="28">
        <v>534</v>
      </c>
      <c r="FN20" s="28">
        <v>534</v>
      </c>
      <c r="FO20" s="28">
        <v>530</v>
      </c>
      <c r="FP20" s="28">
        <v>529</v>
      </c>
      <c r="FQ20" s="28">
        <v>529</v>
      </c>
      <c r="FR20" s="28">
        <v>533</v>
      </c>
      <c r="FS20">
        <v>531</v>
      </c>
      <c r="FT20">
        <v>530</v>
      </c>
      <c r="FU20">
        <v>530</v>
      </c>
      <c r="FV20">
        <v>530</v>
      </c>
      <c r="FW20">
        <v>529</v>
      </c>
      <c r="FX20">
        <v>532</v>
      </c>
      <c r="FY20">
        <v>533</v>
      </c>
      <c r="FZ20">
        <v>533</v>
      </c>
      <c r="GA20">
        <v>533</v>
      </c>
      <c r="GB20">
        <v>532</v>
      </c>
      <c r="GC20">
        <v>531</v>
      </c>
      <c r="GD20">
        <v>530</v>
      </c>
      <c r="GE20">
        <v>530</v>
      </c>
      <c r="GF20">
        <v>530</v>
      </c>
      <c r="GG20">
        <v>527</v>
      </c>
      <c r="GH20">
        <v>526</v>
      </c>
      <c r="GI20">
        <v>527</v>
      </c>
      <c r="GJ20">
        <v>526</v>
      </c>
      <c r="GK20">
        <v>526</v>
      </c>
      <c r="GL20">
        <v>525</v>
      </c>
      <c r="GM20">
        <v>523</v>
      </c>
      <c r="GN20">
        <v>522</v>
      </c>
      <c r="GO20">
        <v>522</v>
      </c>
      <c r="GP20">
        <v>522</v>
      </c>
      <c r="GQ20">
        <v>522</v>
      </c>
      <c r="GR20">
        <v>521</v>
      </c>
      <c r="GS20">
        <v>521</v>
      </c>
      <c r="GT20">
        <v>520</v>
      </c>
      <c r="GU20">
        <v>519</v>
      </c>
    </row>
    <row r="21" spans="1:203" x14ac:dyDescent="0.25">
      <c r="A21" s="2" t="s">
        <v>160</v>
      </c>
      <c r="P21" s="1"/>
      <c r="Q21" s="1"/>
      <c r="R21" s="1"/>
      <c r="S21" s="1"/>
      <c r="T21" s="1"/>
      <c r="U21" s="1"/>
      <c r="V21" s="6"/>
      <c r="W21" s="6"/>
      <c r="X21" s="6"/>
      <c r="Y21" s="1"/>
      <c r="Z21" s="1"/>
      <c r="AA21" s="1"/>
      <c r="AB21" s="1"/>
      <c r="AC21" s="1"/>
      <c r="AD21" s="3"/>
      <c r="AE21" s="1"/>
      <c r="AF21" s="1"/>
      <c r="AG21" s="10"/>
      <c r="AH21" s="10"/>
      <c r="AI21" s="10"/>
      <c r="AJ21" s="10"/>
      <c r="AK21" s="10"/>
      <c r="AL21" s="10"/>
      <c r="AM21" s="11"/>
      <c r="AN21" s="11"/>
      <c r="AO21" s="10"/>
      <c r="AP21" s="10"/>
      <c r="AQ21" s="10"/>
      <c r="AR21" s="10"/>
      <c r="AS21" s="10"/>
      <c r="AT21" s="10"/>
      <c r="AU21" s="10"/>
      <c r="AV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>
        <v>2</v>
      </c>
      <c r="BM21" s="10">
        <v>2</v>
      </c>
      <c r="BN21" s="10">
        <v>2</v>
      </c>
      <c r="BO21" s="10">
        <v>2</v>
      </c>
      <c r="BP21" s="10">
        <v>2</v>
      </c>
      <c r="BQ21" s="10">
        <v>2</v>
      </c>
      <c r="BR21" s="10">
        <v>2</v>
      </c>
      <c r="BS21" s="10">
        <v>2</v>
      </c>
      <c r="BT21" s="10">
        <v>2</v>
      </c>
      <c r="BU21" s="10">
        <v>2</v>
      </c>
      <c r="BV21" s="10">
        <v>2</v>
      </c>
      <c r="BW21" s="10">
        <v>2</v>
      </c>
      <c r="BX21" s="10">
        <v>2</v>
      </c>
      <c r="BY21" s="10">
        <v>2</v>
      </c>
      <c r="BZ21" s="10">
        <v>2</v>
      </c>
      <c r="CA21" s="10">
        <v>2</v>
      </c>
      <c r="CB21" s="10">
        <v>2</v>
      </c>
      <c r="CC21" s="10">
        <v>2</v>
      </c>
      <c r="CD21" s="10">
        <v>2</v>
      </c>
      <c r="CE21" s="10">
        <v>2</v>
      </c>
      <c r="CF21" s="10">
        <v>2</v>
      </c>
      <c r="CG21" s="10">
        <v>2</v>
      </c>
      <c r="CH21" s="10">
        <v>2</v>
      </c>
      <c r="CI21" s="10">
        <v>2</v>
      </c>
      <c r="CJ21" s="10">
        <v>2</v>
      </c>
      <c r="CK21" s="10">
        <v>2</v>
      </c>
      <c r="CL21" s="10">
        <v>2</v>
      </c>
      <c r="CM21" s="10">
        <v>2</v>
      </c>
      <c r="CN21" s="10">
        <v>3</v>
      </c>
      <c r="CO21" s="10">
        <v>3</v>
      </c>
      <c r="CP21" s="10">
        <v>3</v>
      </c>
      <c r="CQ21" s="10">
        <v>3</v>
      </c>
      <c r="CR21" s="10">
        <v>3</v>
      </c>
      <c r="CS21" s="10">
        <v>3</v>
      </c>
      <c r="CT21" s="10">
        <v>3</v>
      </c>
      <c r="CU21" s="10">
        <v>3</v>
      </c>
      <c r="CV21" s="10">
        <v>3</v>
      </c>
      <c r="CW21" s="10">
        <v>4</v>
      </c>
      <c r="CX21" s="10">
        <v>4</v>
      </c>
      <c r="CY21" s="10">
        <v>4</v>
      </c>
      <c r="CZ21" s="10">
        <v>4</v>
      </c>
      <c r="DA21" s="10">
        <v>4</v>
      </c>
      <c r="DB21" s="22">
        <v>4</v>
      </c>
      <c r="DC21" s="22">
        <v>4</v>
      </c>
      <c r="DD21" s="22">
        <v>4</v>
      </c>
      <c r="DE21" s="22">
        <v>4</v>
      </c>
      <c r="DF21" s="22">
        <v>4</v>
      </c>
      <c r="DG21" s="22">
        <v>4</v>
      </c>
      <c r="DH21" s="22">
        <v>4</v>
      </c>
      <c r="DI21" s="22">
        <v>4</v>
      </c>
      <c r="DJ21" s="22">
        <v>4</v>
      </c>
      <c r="DK21" s="22">
        <v>4</v>
      </c>
      <c r="DL21" s="1">
        <v>4</v>
      </c>
      <c r="DM21">
        <v>4</v>
      </c>
      <c r="DN21">
        <v>4</v>
      </c>
      <c r="DO21">
        <v>4</v>
      </c>
      <c r="DP21">
        <v>4</v>
      </c>
      <c r="DQ21">
        <v>4</v>
      </c>
      <c r="DR21">
        <v>4</v>
      </c>
      <c r="DS21">
        <v>5</v>
      </c>
      <c r="DT21">
        <v>5</v>
      </c>
      <c r="DU21">
        <v>5</v>
      </c>
      <c r="DV21">
        <v>5</v>
      </c>
      <c r="DW21">
        <v>6</v>
      </c>
      <c r="DX21">
        <v>6</v>
      </c>
      <c r="DY21">
        <v>13</v>
      </c>
      <c r="DZ21">
        <v>42</v>
      </c>
      <c r="EA21">
        <v>47</v>
      </c>
      <c r="EB21">
        <v>51</v>
      </c>
      <c r="EC21">
        <v>51</v>
      </c>
      <c r="ED21">
        <v>75</v>
      </c>
      <c r="EE21">
        <v>84</v>
      </c>
      <c r="EF21">
        <v>87</v>
      </c>
      <c r="EG21">
        <v>92</v>
      </c>
      <c r="EH21">
        <v>92</v>
      </c>
      <c r="EI21">
        <v>92</v>
      </c>
      <c r="EJ21">
        <v>92</v>
      </c>
      <c r="EK21">
        <v>98</v>
      </c>
      <c r="EL21">
        <v>101</v>
      </c>
      <c r="EM21">
        <v>102</v>
      </c>
      <c r="EN21">
        <v>103</v>
      </c>
      <c r="EO21">
        <v>103</v>
      </c>
      <c r="EP21">
        <v>103</v>
      </c>
      <c r="EQ21">
        <v>103</v>
      </c>
      <c r="ER21">
        <v>104</v>
      </c>
      <c r="ES21">
        <v>106</v>
      </c>
      <c r="ET21" s="1">
        <v>107</v>
      </c>
      <c r="EU21" s="1">
        <v>107</v>
      </c>
      <c r="EV21" s="1">
        <v>107</v>
      </c>
      <c r="EW21" s="1">
        <v>107</v>
      </c>
      <c r="EX21" s="1">
        <v>110</v>
      </c>
      <c r="EY21" s="1">
        <v>111</v>
      </c>
      <c r="EZ21" s="1">
        <v>113</v>
      </c>
      <c r="FA21" s="1">
        <v>113</v>
      </c>
      <c r="FB21" s="1">
        <v>113</v>
      </c>
      <c r="FC21" s="1">
        <v>113</v>
      </c>
      <c r="FD21" s="1">
        <v>113</v>
      </c>
      <c r="FE21" s="1">
        <v>113</v>
      </c>
      <c r="FF21" s="1">
        <v>111</v>
      </c>
      <c r="FG21" s="1">
        <v>114</v>
      </c>
      <c r="FH21" s="1">
        <v>118</v>
      </c>
      <c r="FI21" s="1">
        <v>122</v>
      </c>
      <c r="FJ21" s="1">
        <v>122</v>
      </c>
      <c r="FK21" s="1">
        <v>123</v>
      </c>
      <c r="FL21" s="28">
        <v>125</v>
      </c>
      <c r="FM21" s="28">
        <v>125</v>
      </c>
      <c r="FN21" s="28">
        <v>125</v>
      </c>
      <c r="FO21" s="28">
        <v>126</v>
      </c>
      <c r="FP21" s="28">
        <v>127</v>
      </c>
      <c r="FQ21" s="28">
        <v>135</v>
      </c>
      <c r="FR21" s="28">
        <v>146</v>
      </c>
      <c r="FS21">
        <v>147</v>
      </c>
      <c r="FT21">
        <v>149</v>
      </c>
      <c r="FU21">
        <v>149</v>
      </c>
      <c r="FV21">
        <v>147</v>
      </c>
      <c r="FW21">
        <v>150</v>
      </c>
      <c r="FX21">
        <v>156</v>
      </c>
      <c r="FY21">
        <v>160</v>
      </c>
      <c r="FZ21">
        <v>160</v>
      </c>
      <c r="GA21">
        <v>162</v>
      </c>
      <c r="GB21">
        <v>165</v>
      </c>
      <c r="GC21">
        <v>189</v>
      </c>
      <c r="GD21">
        <v>238</v>
      </c>
      <c r="GE21">
        <v>244</v>
      </c>
      <c r="GF21">
        <v>246</v>
      </c>
      <c r="GG21">
        <v>270</v>
      </c>
      <c r="GH21">
        <v>292</v>
      </c>
      <c r="GI21">
        <v>345</v>
      </c>
      <c r="GJ21">
        <v>373</v>
      </c>
      <c r="GK21">
        <v>378</v>
      </c>
      <c r="GL21">
        <v>409</v>
      </c>
      <c r="GM21">
        <v>415</v>
      </c>
      <c r="GN21">
        <v>427</v>
      </c>
      <c r="GO21">
        <v>426</v>
      </c>
      <c r="GP21">
        <v>429</v>
      </c>
      <c r="GQ21">
        <v>437</v>
      </c>
      <c r="GR21">
        <v>446</v>
      </c>
      <c r="GS21">
        <v>448</v>
      </c>
      <c r="GT21">
        <v>469</v>
      </c>
      <c r="GU21">
        <v>481</v>
      </c>
    </row>
    <row r="22" spans="1:203" x14ac:dyDescent="0.25">
      <c r="A22" s="2" t="s">
        <v>202</v>
      </c>
      <c r="P22" s="1"/>
      <c r="Q22" s="1"/>
      <c r="R22" s="1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1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>
        <v>2</v>
      </c>
      <c r="CO22" s="10">
        <v>3</v>
      </c>
      <c r="CP22" s="10">
        <v>14</v>
      </c>
      <c r="CQ22" s="10">
        <v>16</v>
      </c>
      <c r="CR22" s="10">
        <v>16</v>
      </c>
      <c r="CS22" s="10">
        <v>16</v>
      </c>
      <c r="CT22" s="10">
        <v>16</v>
      </c>
      <c r="CU22" s="10">
        <v>59</v>
      </c>
      <c r="CV22" s="10">
        <v>59</v>
      </c>
      <c r="CW22" s="10">
        <v>61</v>
      </c>
      <c r="CX22" s="10">
        <v>93</v>
      </c>
      <c r="CY22" s="10">
        <v>95</v>
      </c>
      <c r="CZ22" s="10">
        <v>96</v>
      </c>
      <c r="DA22" s="10">
        <v>97</v>
      </c>
      <c r="DB22" s="22">
        <v>100</v>
      </c>
      <c r="DC22" s="22">
        <v>104</v>
      </c>
      <c r="DD22" s="22">
        <v>114</v>
      </c>
      <c r="DE22" s="22">
        <v>142</v>
      </c>
      <c r="DF22" s="22">
        <v>142</v>
      </c>
      <c r="DG22" s="22">
        <v>147</v>
      </c>
      <c r="DH22" s="22">
        <v>155</v>
      </c>
      <c r="DI22" s="22">
        <v>155</v>
      </c>
      <c r="DJ22" s="22">
        <v>156</v>
      </c>
      <c r="DK22" s="22">
        <v>157</v>
      </c>
      <c r="DL22" s="1">
        <v>157</v>
      </c>
      <c r="DM22">
        <v>162</v>
      </c>
      <c r="DN22">
        <v>168</v>
      </c>
      <c r="DO22">
        <v>169</v>
      </c>
      <c r="DP22">
        <v>176</v>
      </c>
      <c r="DQ22">
        <v>177</v>
      </c>
      <c r="DR22">
        <v>222</v>
      </c>
      <c r="DS22">
        <v>230</v>
      </c>
      <c r="DT22">
        <v>237</v>
      </c>
      <c r="DU22">
        <v>243</v>
      </c>
      <c r="DV22">
        <v>243</v>
      </c>
      <c r="DW22">
        <v>246</v>
      </c>
      <c r="DX22">
        <v>268</v>
      </c>
      <c r="DY22">
        <v>274</v>
      </c>
      <c r="DZ22">
        <v>276</v>
      </c>
      <c r="EA22">
        <v>323</v>
      </c>
      <c r="EB22">
        <v>323</v>
      </c>
      <c r="EC22">
        <v>323</v>
      </c>
      <c r="ED22">
        <v>324</v>
      </c>
      <c r="EE22">
        <v>330</v>
      </c>
      <c r="EF22">
        <v>331</v>
      </c>
      <c r="EG22">
        <v>335</v>
      </c>
      <c r="EH22">
        <v>335</v>
      </c>
      <c r="EI22">
        <v>339</v>
      </c>
      <c r="EJ22">
        <v>340</v>
      </c>
      <c r="EK22">
        <v>361</v>
      </c>
      <c r="EL22">
        <v>363</v>
      </c>
      <c r="EM22">
        <v>363</v>
      </c>
      <c r="EN22">
        <v>363</v>
      </c>
      <c r="EO22">
        <v>363</v>
      </c>
      <c r="EP22">
        <v>363</v>
      </c>
      <c r="EQ22">
        <v>368</v>
      </c>
      <c r="ER22">
        <v>367</v>
      </c>
      <c r="ES22">
        <v>367</v>
      </c>
      <c r="ET22" s="1">
        <v>368</v>
      </c>
      <c r="EU22" s="1">
        <v>368</v>
      </c>
      <c r="EV22" s="1">
        <v>368</v>
      </c>
      <c r="EW22" s="1">
        <v>376</v>
      </c>
      <c r="EX22" s="1">
        <v>377</v>
      </c>
      <c r="EY22" s="1">
        <v>377</v>
      </c>
      <c r="EZ22" s="1">
        <v>376</v>
      </c>
      <c r="FA22" s="1">
        <v>376</v>
      </c>
      <c r="FB22" s="1">
        <v>376</v>
      </c>
      <c r="FC22" s="1">
        <v>375</v>
      </c>
      <c r="FD22" s="1">
        <v>374</v>
      </c>
      <c r="FE22" s="1">
        <v>373</v>
      </c>
      <c r="FF22" s="1">
        <v>375</v>
      </c>
      <c r="FG22" s="1">
        <v>371</v>
      </c>
      <c r="FH22" s="1">
        <v>373</v>
      </c>
      <c r="FI22" s="1">
        <v>373</v>
      </c>
      <c r="FJ22" s="1">
        <v>373</v>
      </c>
      <c r="FK22" s="1">
        <v>372</v>
      </c>
      <c r="FL22" s="28">
        <v>371</v>
      </c>
      <c r="FM22" s="28">
        <v>371</v>
      </c>
      <c r="FN22" s="28">
        <v>372</v>
      </c>
      <c r="FO22" s="28">
        <v>371</v>
      </c>
      <c r="FP22" s="28">
        <v>370</v>
      </c>
      <c r="FQ22" s="28">
        <v>370</v>
      </c>
      <c r="FR22" s="28">
        <v>370</v>
      </c>
      <c r="FS22">
        <v>369</v>
      </c>
      <c r="FT22">
        <v>369</v>
      </c>
      <c r="FU22">
        <v>369</v>
      </c>
      <c r="FV22">
        <v>368</v>
      </c>
      <c r="FW22">
        <v>368</v>
      </c>
      <c r="FX22">
        <v>367</v>
      </c>
      <c r="FY22">
        <v>368</v>
      </c>
      <c r="FZ22">
        <v>368</v>
      </c>
      <c r="GA22">
        <v>366</v>
      </c>
      <c r="GB22">
        <v>366</v>
      </c>
      <c r="GC22">
        <v>365</v>
      </c>
      <c r="GD22">
        <v>371</v>
      </c>
      <c r="GE22">
        <v>372</v>
      </c>
      <c r="GF22">
        <v>372</v>
      </c>
      <c r="GG22">
        <v>372</v>
      </c>
      <c r="GH22">
        <v>375</v>
      </c>
      <c r="GI22">
        <v>377</v>
      </c>
      <c r="GJ22">
        <v>376</v>
      </c>
      <c r="GK22">
        <v>375</v>
      </c>
      <c r="GL22">
        <v>376</v>
      </c>
      <c r="GM22">
        <v>376</v>
      </c>
      <c r="GN22">
        <v>379</v>
      </c>
      <c r="GO22">
        <v>378</v>
      </c>
      <c r="GP22">
        <v>379</v>
      </c>
      <c r="GQ22">
        <v>412</v>
      </c>
      <c r="GR22">
        <v>459</v>
      </c>
      <c r="GS22">
        <v>465</v>
      </c>
      <c r="GT22">
        <v>466</v>
      </c>
      <c r="GU22">
        <v>466</v>
      </c>
    </row>
    <row r="23" spans="1:203" x14ac:dyDescent="0.25">
      <c r="A23" s="2" t="s">
        <v>192</v>
      </c>
      <c r="I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10">
        <v>1</v>
      </c>
      <c r="CJ23" s="10">
        <v>1</v>
      </c>
      <c r="CK23" s="10">
        <v>1</v>
      </c>
      <c r="CL23" s="10">
        <v>1</v>
      </c>
      <c r="CM23" s="10">
        <v>1</v>
      </c>
      <c r="CN23" s="10">
        <v>1</v>
      </c>
      <c r="CO23" s="10">
        <v>1</v>
      </c>
      <c r="CP23" s="10">
        <v>1</v>
      </c>
      <c r="CQ23" s="10">
        <v>1</v>
      </c>
      <c r="CR23" s="10">
        <v>1</v>
      </c>
      <c r="CS23" s="10">
        <v>1</v>
      </c>
      <c r="CT23" s="10">
        <v>1</v>
      </c>
      <c r="CU23" s="10">
        <v>1</v>
      </c>
      <c r="CV23" s="10">
        <v>1</v>
      </c>
      <c r="CW23" s="10">
        <v>1</v>
      </c>
      <c r="CX23" s="10">
        <v>1</v>
      </c>
      <c r="CY23" s="10">
        <v>1</v>
      </c>
      <c r="CZ23" s="10">
        <v>1</v>
      </c>
      <c r="DA23" s="10">
        <v>1</v>
      </c>
      <c r="DB23" s="10">
        <v>1</v>
      </c>
      <c r="DC23" s="10">
        <v>1</v>
      </c>
      <c r="DD23" s="22">
        <v>3</v>
      </c>
      <c r="DE23" s="22">
        <v>4</v>
      </c>
      <c r="DF23" s="22">
        <v>4</v>
      </c>
      <c r="DG23" s="22">
        <v>5</v>
      </c>
      <c r="DH23" s="22">
        <v>5</v>
      </c>
      <c r="DI23" s="22">
        <v>6</v>
      </c>
      <c r="DJ23" s="22">
        <v>6</v>
      </c>
      <c r="DK23" s="22">
        <v>6</v>
      </c>
      <c r="DL23">
        <v>6</v>
      </c>
      <c r="DM23" s="1">
        <v>6</v>
      </c>
      <c r="DN23">
        <v>6</v>
      </c>
      <c r="DO23">
        <v>6</v>
      </c>
      <c r="DP23">
        <v>6</v>
      </c>
      <c r="DQ23">
        <v>6</v>
      </c>
      <c r="DR23">
        <v>7</v>
      </c>
      <c r="DS23">
        <v>8</v>
      </c>
      <c r="DT23">
        <v>8</v>
      </c>
      <c r="DU23">
        <v>8</v>
      </c>
      <c r="DV23">
        <v>8</v>
      </c>
      <c r="DW23">
        <v>8</v>
      </c>
      <c r="DX23">
        <v>8</v>
      </c>
      <c r="DY23">
        <v>8</v>
      </c>
      <c r="DZ23">
        <v>8</v>
      </c>
      <c r="EA23">
        <v>8</v>
      </c>
      <c r="EB23">
        <v>16</v>
      </c>
      <c r="EC23">
        <v>16</v>
      </c>
      <c r="ED23">
        <v>16</v>
      </c>
      <c r="EE23">
        <v>17</v>
      </c>
      <c r="EF23">
        <v>28</v>
      </c>
      <c r="EG23">
        <v>28</v>
      </c>
      <c r="EH23">
        <v>30</v>
      </c>
      <c r="EI23">
        <v>30</v>
      </c>
      <c r="EJ23">
        <v>30</v>
      </c>
      <c r="EK23">
        <v>33</v>
      </c>
      <c r="EL23">
        <v>57</v>
      </c>
      <c r="EM23">
        <v>57</v>
      </c>
      <c r="EN23">
        <v>59</v>
      </c>
      <c r="EO23">
        <v>63</v>
      </c>
      <c r="EP23">
        <v>63</v>
      </c>
      <c r="EQ23">
        <v>63</v>
      </c>
      <c r="ER23">
        <v>63</v>
      </c>
      <c r="ES23">
        <v>76</v>
      </c>
      <c r="ET23">
        <v>105</v>
      </c>
      <c r="EU23">
        <v>111</v>
      </c>
      <c r="EV23">
        <v>115</v>
      </c>
      <c r="EW23" s="1">
        <v>123</v>
      </c>
      <c r="EX23" s="1">
        <v>127</v>
      </c>
      <c r="EY23" s="1">
        <v>130</v>
      </c>
      <c r="EZ23" s="1">
        <v>143</v>
      </c>
      <c r="FA23" s="1">
        <v>156</v>
      </c>
      <c r="FB23" s="1">
        <v>185</v>
      </c>
      <c r="FC23" s="1">
        <v>189</v>
      </c>
      <c r="FD23" s="1">
        <v>219</v>
      </c>
      <c r="FE23" s="1">
        <v>304</v>
      </c>
      <c r="FF23" s="1">
        <v>319</v>
      </c>
      <c r="FG23" s="1">
        <v>370</v>
      </c>
      <c r="FH23" s="1">
        <v>425</v>
      </c>
      <c r="FI23" s="1">
        <v>426</v>
      </c>
      <c r="FJ23" s="1">
        <v>439</v>
      </c>
      <c r="FK23" s="1">
        <v>438</v>
      </c>
      <c r="FL23" s="28">
        <v>455</v>
      </c>
      <c r="FM23" s="28">
        <v>454</v>
      </c>
      <c r="FN23" s="28">
        <v>456</v>
      </c>
      <c r="FO23" s="28">
        <v>467</v>
      </c>
      <c r="FP23" s="28">
        <v>465</v>
      </c>
      <c r="FQ23" s="28">
        <v>467</v>
      </c>
      <c r="FR23" s="28">
        <v>467</v>
      </c>
      <c r="FS23">
        <v>466</v>
      </c>
      <c r="FT23">
        <v>469</v>
      </c>
      <c r="FU23">
        <v>468</v>
      </c>
      <c r="FV23">
        <v>468</v>
      </c>
      <c r="FW23">
        <v>468</v>
      </c>
      <c r="FX23">
        <v>469</v>
      </c>
      <c r="FY23">
        <v>468</v>
      </c>
      <c r="FZ23">
        <v>468</v>
      </c>
      <c r="GA23">
        <v>467</v>
      </c>
      <c r="GB23">
        <v>468</v>
      </c>
      <c r="GC23">
        <v>468</v>
      </c>
      <c r="GD23">
        <v>465</v>
      </c>
      <c r="GE23">
        <v>464</v>
      </c>
      <c r="GF23">
        <v>464</v>
      </c>
      <c r="GG23">
        <v>462</v>
      </c>
      <c r="GH23">
        <v>462</v>
      </c>
      <c r="GI23">
        <v>462</v>
      </c>
      <c r="GJ23">
        <v>464</v>
      </c>
      <c r="GK23">
        <v>465</v>
      </c>
      <c r="GL23">
        <v>465</v>
      </c>
      <c r="GM23">
        <v>464</v>
      </c>
      <c r="GN23">
        <v>464</v>
      </c>
      <c r="GO23">
        <v>463</v>
      </c>
      <c r="GP23">
        <v>463</v>
      </c>
      <c r="GQ23">
        <v>462</v>
      </c>
      <c r="GR23">
        <v>463</v>
      </c>
      <c r="GS23">
        <v>463</v>
      </c>
      <c r="GT23">
        <v>464</v>
      </c>
      <c r="GU23">
        <v>463</v>
      </c>
    </row>
    <row r="24" spans="1:203" x14ac:dyDescent="0.25">
      <c r="A24" s="2" t="s">
        <v>164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v>1</v>
      </c>
      <c r="BQ24" s="10">
        <v>1</v>
      </c>
      <c r="BR24" s="10">
        <v>1</v>
      </c>
      <c r="BS24" s="10">
        <v>1</v>
      </c>
      <c r="BT24" s="10">
        <v>1</v>
      </c>
      <c r="BU24" s="10">
        <v>1</v>
      </c>
      <c r="BV24" s="10">
        <v>1</v>
      </c>
      <c r="BW24" s="10">
        <v>1</v>
      </c>
      <c r="BX24" s="10">
        <v>1</v>
      </c>
      <c r="BY24" s="10">
        <v>1</v>
      </c>
      <c r="BZ24" s="10">
        <v>1</v>
      </c>
      <c r="CA24" s="10">
        <v>1</v>
      </c>
      <c r="CB24" s="10">
        <v>1</v>
      </c>
      <c r="CC24" s="10">
        <v>1</v>
      </c>
      <c r="CD24" s="10">
        <v>1</v>
      </c>
      <c r="CE24" s="10">
        <v>1</v>
      </c>
      <c r="CF24" s="10">
        <v>1</v>
      </c>
      <c r="CG24" s="10">
        <v>1</v>
      </c>
      <c r="CH24" s="10">
        <v>1</v>
      </c>
      <c r="CI24" s="10">
        <v>1</v>
      </c>
      <c r="CJ24" s="10">
        <v>1</v>
      </c>
      <c r="CK24" s="10">
        <v>1</v>
      </c>
      <c r="CL24" s="10">
        <v>1</v>
      </c>
      <c r="CM24" s="10">
        <v>1</v>
      </c>
      <c r="CN24" s="10">
        <v>1</v>
      </c>
      <c r="CO24" s="10">
        <v>1</v>
      </c>
      <c r="CP24" s="10">
        <v>1</v>
      </c>
      <c r="CQ24" s="10">
        <v>1</v>
      </c>
      <c r="CR24" s="10">
        <v>1</v>
      </c>
      <c r="CS24" s="10">
        <v>1</v>
      </c>
      <c r="CT24" s="10">
        <v>1</v>
      </c>
      <c r="CU24" s="10">
        <v>2</v>
      </c>
      <c r="CV24" s="10">
        <v>2</v>
      </c>
      <c r="CW24" s="10">
        <v>2</v>
      </c>
      <c r="CX24" s="10">
        <v>2</v>
      </c>
      <c r="CY24" s="10">
        <v>2</v>
      </c>
      <c r="CZ24" s="10">
        <v>2</v>
      </c>
      <c r="DA24" s="10">
        <v>2</v>
      </c>
      <c r="DB24" s="22">
        <v>2</v>
      </c>
      <c r="DC24" s="22">
        <v>3</v>
      </c>
      <c r="DD24" s="22">
        <v>3</v>
      </c>
      <c r="DE24" s="22">
        <v>3</v>
      </c>
      <c r="DF24" s="22">
        <v>3</v>
      </c>
      <c r="DG24" s="22">
        <v>4</v>
      </c>
      <c r="DH24" s="22">
        <v>4</v>
      </c>
      <c r="DI24" s="22">
        <v>4</v>
      </c>
      <c r="DJ24" s="22">
        <v>5</v>
      </c>
      <c r="DK24" s="22">
        <v>5</v>
      </c>
      <c r="DL24" s="1">
        <v>5</v>
      </c>
      <c r="DM24">
        <v>5</v>
      </c>
      <c r="DN24">
        <v>5</v>
      </c>
      <c r="DO24">
        <v>5</v>
      </c>
      <c r="DP24">
        <v>5</v>
      </c>
      <c r="DQ24">
        <v>7</v>
      </c>
      <c r="DR24">
        <v>7</v>
      </c>
      <c r="DS24">
        <v>7</v>
      </c>
      <c r="DT24">
        <v>7</v>
      </c>
      <c r="DU24">
        <v>7</v>
      </c>
      <c r="DV24">
        <v>7</v>
      </c>
      <c r="DW24">
        <v>7</v>
      </c>
      <c r="DX24">
        <v>7</v>
      </c>
      <c r="DY24">
        <v>7</v>
      </c>
      <c r="DZ24">
        <v>7</v>
      </c>
      <c r="EA24">
        <v>7</v>
      </c>
      <c r="EB24">
        <v>7</v>
      </c>
      <c r="EC24">
        <v>7</v>
      </c>
      <c r="ED24">
        <v>8</v>
      </c>
      <c r="EE24">
        <v>8</v>
      </c>
      <c r="EF24">
        <v>8</v>
      </c>
      <c r="EG24">
        <v>8</v>
      </c>
      <c r="EH24">
        <v>8</v>
      </c>
      <c r="EI24">
        <v>8</v>
      </c>
      <c r="EJ24">
        <v>9</v>
      </c>
      <c r="EK24">
        <v>9</v>
      </c>
      <c r="EL24">
        <v>11</v>
      </c>
      <c r="EM24">
        <v>12</v>
      </c>
      <c r="EN24">
        <v>12</v>
      </c>
      <c r="EO24">
        <v>12</v>
      </c>
      <c r="EP24">
        <v>12</v>
      </c>
      <c r="EQ24">
        <v>12</v>
      </c>
      <c r="ER24">
        <v>13</v>
      </c>
      <c r="ES24">
        <v>14</v>
      </c>
      <c r="ET24" s="1">
        <v>15</v>
      </c>
      <c r="EU24" s="1">
        <v>15</v>
      </c>
      <c r="EV24" s="1">
        <v>15</v>
      </c>
      <c r="EW24" s="1">
        <v>15</v>
      </c>
      <c r="EX24" s="1">
        <v>15</v>
      </c>
      <c r="EY24" s="1">
        <v>15</v>
      </c>
      <c r="EZ24" s="1">
        <v>16</v>
      </c>
      <c r="FA24" s="1">
        <v>20</v>
      </c>
      <c r="FB24" s="1">
        <v>24</v>
      </c>
      <c r="FC24" s="1">
        <v>24</v>
      </c>
      <c r="FD24" s="1">
        <v>25</v>
      </c>
      <c r="FE24" s="1">
        <v>27</v>
      </c>
      <c r="FF24" s="1">
        <v>28</v>
      </c>
      <c r="FG24" s="1">
        <v>29</v>
      </c>
      <c r="FH24" s="1">
        <v>29</v>
      </c>
      <c r="FI24" s="1">
        <v>31</v>
      </c>
      <c r="FJ24" s="1">
        <v>31</v>
      </c>
      <c r="FK24" s="1">
        <v>34</v>
      </c>
      <c r="FL24" s="28">
        <v>36</v>
      </c>
      <c r="FM24" s="28">
        <v>36</v>
      </c>
      <c r="FN24" s="28">
        <v>37</v>
      </c>
      <c r="FO24" s="28">
        <v>38</v>
      </c>
      <c r="FP24" s="28">
        <v>39</v>
      </c>
      <c r="FQ24" s="28">
        <v>74</v>
      </c>
      <c r="FR24" s="28">
        <v>84</v>
      </c>
      <c r="FS24">
        <v>94</v>
      </c>
      <c r="FT24">
        <v>99</v>
      </c>
      <c r="FU24">
        <v>100</v>
      </c>
      <c r="FV24">
        <v>108</v>
      </c>
      <c r="FW24">
        <v>113</v>
      </c>
      <c r="FX24">
        <v>177</v>
      </c>
      <c r="FY24">
        <v>183</v>
      </c>
      <c r="FZ24">
        <v>198</v>
      </c>
      <c r="GA24">
        <v>213</v>
      </c>
      <c r="GB24">
        <v>219</v>
      </c>
      <c r="GC24">
        <v>281</v>
      </c>
      <c r="GD24">
        <v>288</v>
      </c>
      <c r="GE24">
        <v>297</v>
      </c>
      <c r="GF24">
        <v>307</v>
      </c>
      <c r="GG24">
        <v>319</v>
      </c>
      <c r="GH24">
        <v>335</v>
      </c>
      <c r="GI24">
        <v>341</v>
      </c>
      <c r="GJ24">
        <v>356</v>
      </c>
      <c r="GK24">
        <v>399</v>
      </c>
      <c r="GL24">
        <v>410</v>
      </c>
      <c r="GM24">
        <v>415</v>
      </c>
      <c r="GN24">
        <v>417</v>
      </c>
      <c r="GO24">
        <v>419</v>
      </c>
      <c r="GP24">
        <v>426</v>
      </c>
      <c r="GQ24">
        <v>428</v>
      </c>
      <c r="GR24">
        <v>435</v>
      </c>
      <c r="GS24">
        <v>436</v>
      </c>
      <c r="GT24">
        <v>439</v>
      </c>
      <c r="GU24">
        <v>442</v>
      </c>
    </row>
    <row r="25" spans="1:203" x14ac:dyDescent="0.25">
      <c r="A25" s="5" t="s">
        <v>195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>
        <v>1</v>
      </c>
      <c r="CM25" s="10">
        <v>1</v>
      </c>
      <c r="CN25" s="10">
        <v>9</v>
      </c>
      <c r="CO25" s="10">
        <v>14</v>
      </c>
      <c r="CP25" s="10">
        <v>25</v>
      </c>
      <c r="CQ25" s="10">
        <v>31</v>
      </c>
      <c r="CR25" s="10">
        <v>36</v>
      </c>
      <c r="CS25" s="10">
        <v>39</v>
      </c>
      <c r="CT25" s="10">
        <v>45</v>
      </c>
      <c r="CU25" s="10">
        <v>121</v>
      </c>
      <c r="CV25" s="10">
        <v>124</v>
      </c>
      <c r="CW25">
        <f>SUM(115,10,1)</f>
        <v>126</v>
      </c>
      <c r="CX25" s="10">
        <v>130</v>
      </c>
      <c r="CY25" s="10">
        <v>172</v>
      </c>
      <c r="CZ25" s="10">
        <v>172</v>
      </c>
      <c r="DA25" s="10">
        <v>172</v>
      </c>
      <c r="DB25" s="22">
        <v>191</v>
      </c>
      <c r="DC25" s="22">
        <v>213</v>
      </c>
      <c r="DD25" s="22">
        <v>273</v>
      </c>
      <c r="DE25" s="22">
        <v>273</v>
      </c>
      <c r="DF25" s="22">
        <v>273</v>
      </c>
      <c r="DG25" s="22">
        <v>273</v>
      </c>
      <c r="DH25" s="22">
        <v>273</v>
      </c>
      <c r="DI25" s="22">
        <v>276</v>
      </c>
      <c r="DJ25" s="22">
        <v>276</v>
      </c>
      <c r="DK25" s="22">
        <v>276</v>
      </c>
      <c r="DL25">
        <v>276</v>
      </c>
      <c r="DM25">
        <v>275</v>
      </c>
      <c r="DN25">
        <v>275</v>
      </c>
      <c r="DO25">
        <v>275</v>
      </c>
      <c r="DP25">
        <v>275</v>
      </c>
      <c r="DQ25">
        <v>275</v>
      </c>
      <c r="DR25">
        <v>274</v>
      </c>
      <c r="DS25">
        <v>276</v>
      </c>
      <c r="DT25">
        <v>276</v>
      </c>
      <c r="DU25">
        <v>276</v>
      </c>
      <c r="DV25">
        <v>276</v>
      </c>
      <c r="DW25">
        <v>276</v>
      </c>
      <c r="DX25">
        <v>276</v>
      </c>
      <c r="DY25">
        <v>276</v>
      </c>
      <c r="DZ25">
        <v>282</v>
      </c>
      <c r="EA25">
        <v>281</v>
      </c>
      <c r="EB25">
        <v>281</v>
      </c>
      <c r="EC25">
        <v>281</v>
      </c>
      <c r="ED25">
        <v>282</v>
      </c>
      <c r="EE25">
        <v>282</v>
      </c>
      <c r="EF25">
        <v>281</v>
      </c>
      <c r="EG25">
        <v>279</v>
      </c>
      <c r="EH25">
        <v>279</v>
      </c>
      <c r="EI25">
        <v>279</v>
      </c>
      <c r="EJ25">
        <v>279</v>
      </c>
      <c r="EK25">
        <v>279</v>
      </c>
      <c r="EL25">
        <v>278</v>
      </c>
      <c r="EM25">
        <v>278</v>
      </c>
      <c r="EN25">
        <v>278</v>
      </c>
      <c r="EO25">
        <v>278</v>
      </c>
      <c r="EP25">
        <v>278</v>
      </c>
      <c r="EQ25">
        <v>278</v>
      </c>
      <c r="ER25">
        <v>280</v>
      </c>
      <c r="ES25">
        <v>279</v>
      </c>
      <c r="ET25" s="1">
        <v>279</v>
      </c>
      <c r="EU25" s="1">
        <v>279</v>
      </c>
      <c r="EV25" s="1">
        <v>279</v>
      </c>
      <c r="EW25" s="1">
        <v>279</v>
      </c>
      <c r="EX25" s="1">
        <v>279</v>
      </c>
      <c r="EY25" s="1">
        <v>280</v>
      </c>
      <c r="EZ25" s="1">
        <v>280</v>
      </c>
      <c r="FA25" s="1">
        <v>280</v>
      </c>
      <c r="FB25" s="1">
        <v>279</v>
      </c>
      <c r="FC25" s="1">
        <v>279</v>
      </c>
      <c r="FD25" s="1">
        <v>278</v>
      </c>
      <c r="FE25" s="1">
        <v>276</v>
      </c>
      <c r="FF25" s="1">
        <v>276</v>
      </c>
      <c r="FG25" s="1">
        <v>276</v>
      </c>
      <c r="FH25" s="1">
        <v>276</v>
      </c>
      <c r="FI25" s="1">
        <v>275</v>
      </c>
      <c r="FJ25" s="1">
        <v>274</v>
      </c>
      <c r="FK25" s="1">
        <v>274</v>
      </c>
      <c r="FL25" s="28">
        <v>274</v>
      </c>
      <c r="FM25" s="28">
        <v>273</v>
      </c>
      <c r="FN25" s="28">
        <v>268</v>
      </c>
      <c r="FO25" s="28">
        <v>269</v>
      </c>
      <c r="FP25" s="28">
        <v>269</v>
      </c>
      <c r="FQ25" s="28">
        <v>267</v>
      </c>
      <c r="FR25" s="28">
        <v>264</v>
      </c>
      <c r="FS25">
        <v>264</v>
      </c>
      <c r="FT25">
        <v>264</v>
      </c>
      <c r="FU25">
        <v>264</v>
      </c>
      <c r="FV25">
        <v>263</v>
      </c>
      <c r="FW25">
        <v>263</v>
      </c>
      <c r="FX25" s="28">
        <v>263</v>
      </c>
      <c r="FY25" s="28">
        <v>263</v>
      </c>
      <c r="FZ25" s="28">
        <v>263</v>
      </c>
      <c r="GA25" s="28">
        <v>262</v>
      </c>
      <c r="GB25" s="28">
        <v>262</v>
      </c>
      <c r="GC25">
        <v>261</v>
      </c>
      <c r="GD25">
        <v>261</v>
      </c>
      <c r="GE25">
        <v>261</v>
      </c>
      <c r="GF25">
        <v>261</v>
      </c>
      <c r="GG25">
        <v>262</v>
      </c>
      <c r="GH25">
        <v>265</v>
      </c>
      <c r="GI25">
        <v>366</v>
      </c>
      <c r="GJ25">
        <v>366</v>
      </c>
      <c r="GK25">
        <v>366</v>
      </c>
      <c r="GL25">
        <v>366</v>
      </c>
      <c r="GM25">
        <v>366</v>
      </c>
      <c r="GN25">
        <v>371</v>
      </c>
      <c r="GO25">
        <v>371</v>
      </c>
      <c r="GP25">
        <v>373</v>
      </c>
      <c r="GQ25">
        <v>376</v>
      </c>
      <c r="GR25">
        <v>430</v>
      </c>
      <c r="GS25">
        <v>431</v>
      </c>
      <c r="GT25">
        <v>431</v>
      </c>
      <c r="GU25">
        <v>431</v>
      </c>
    </row>
    <row r="26" spans="1:203" x14ac:dyDescent="0.25">
      <c r="A26" s="2" t="s">
        <v>92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>
        <v>1</v>
      </c>
      <c r="U26" s="1">
        <v>1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1">
        <v>1</v>
      </c>
      <c r="AB26" s="1">
        <v>1</v>
      </c>
      <c r="AC26" s="1">
        <v>1</v>
      </c>
      <c r="AD26" s="1">
        <v>1</v>
      </c>
      <c r="AE26" s="10">
        <v>1</v>
      </c>
      <c r="AF26" s="10">
        <v>1</v>
      </c>
      <c r="AG26" s="10">
        <v>2</v>
      </c>
      <c r="AH26" s="10">
        <v>2</v>
      </c>
      <c r="AI26" s="10">
        <v>2</v>
      </c>
      <c r="AJ26" s="10">
        <v>2</v>
      </c>
      <c r="AK26" s="10">
        <v>2</v>
      </c>
      <c r="AL26" s="10">
        <v>2</v>
      </c>
      <c r="AM26" s="10">
        <v>2</v>
      </c>
      <c r="AN26" s="10">
        <v>2</v>
      </c>
      <c r="AO26" s="10">
        <v>2</v>
      </c>
      <c r="AP26" s="10">
        <v>2</v>
      </c>
      <c r="AQ26" s="10">
        <v>2</v>
      </c>
      <c r="AR26" s="10">
        <v>2</v>
      </c>
      <c r="AS26" s="10">
        <v>2</v>
      </c>
      <c r="AT26" s="10">
        <v>2</v>
      </c>
      <c r="AU26" s="10">
        <v>2</v>
      </c>
      <c r="AV26" s="10">
        <v>3</v>
      </c>
      <c r="AW26" s="10">
        <v>3</v>
      </c>
      <c r="AX26" s="10">
        <v>3</v>
      </c>
      <c r="AY26" s="10">
        <v>3</v>
      </c>
      <c r="AZ26" s="10">
        <v>3</v>
      </c>
      <c r="BA26" s="10">
        <v>3</v>
      </c>
      <c r="BB26" s="10">
        <v>3</v>
      </c>
      <c r="BC26" s="10">
        <v>3</v>
      </c>
      <c r="BD26" s="10">
        <v>3</v>
      </c>
      <c r="BE26" s="10">
        <v>3</v>
      </c>
      <c r="BF26" s="10">
        <v>3</v>
      </c>
      <c r="BG26" s="10">
        <v>3</v>
      </c>
      <c r="BH26" s="10">
        <v>3</v>
      </c>
      <c r="BI26" s="10">
        <v>4</v>
      </c>
      <c r="BJ26" s="10">
        <v>4</v>
      </c>
      <c r="BK26" s="10">
        <v>4</v>
      </c>
      <c r="BL26" s="10">
        <v>4</v>
      </c>
      <c r="BM26" s="10">
        <v>4</v>
      </c>
      <c r="BN26" s="10">
        <v>4</v>
      </c>
      <c r="BO26" s="10">
        <v>4</v>
      </c>
      <c r="BP26" s="10">
        <v>4</v>
      </c>
      <c r="BQ26" s="10">
        <v>4</v>
      </c>
      <c r="BR26" s="10">
        <v>4</v>
      </c>
      <c r="BS26" s="10">
        <v>4</v>
      </c>
      <c r="BT26" s="10">
        <v>4</v>
      </c>
      <c r="BU26" s="10">
        <v>4</v>
      </c>
      <c r="BV26" s="10">
        <v>4</v>
      </c>
      <c r="BW26" s="10">
        <v>4</v>
      </c>
      <c r="BX26" s="10">
        <v>4</v>
      </c>
      <c r="BY26" s="10">
        <v>5</v>
      </c>
      <c r="BZ26" s="10">
        <v>5</v>
      </c>
      <c r="CA26" s="10">
        <v>5</v>
      </c>
      <c r="CB26" s="10">
        <v>5</v>
      </c>
      <c r="CC26" s="10">
        <v>5</v>
      </c>
      <c r="CD26" s="10">
        <v>5</v>
      </c>
      <c r="CE26" s="10">
        <v>7</v>
      </c>
      <c r="CF26" s="10">
        <v>7</v>
      </c>
      <c r="CG26" s="10">
        <v>7</v>
      </c>
      <c r="CH26" s="10">
        <v>8</v>
      </c>
      <c r="CI26" s="10">
        <v>8</v>
      </c>
      <c r="CJ26" s="10">
        <v>8</v>
      </c>
      <c r="CK26" s="10">
        <v>9</v>
      </c>
      <c r="CL26" s="10">
        <v>9</v>
      </c>
      <c r="CM26" s="10">
        <v>9</v>
      </c>
      <c r="CN26" s="10">
        <v>9</v>
      </c>
      <c r="CO26" s="10">
        <v>9</v>
      </c>
      <c r="CP26" s="10">
        <v>9</v>
      </c>
      <c r="CQ26" s="10">
        <v>9</v>
      </c>
      <c r="CR26" s="10">
        <v>9</v>
      </c>
      <c r="CS26" s="10">
        <v>9</v>
      </c>
      <c r="CT26" s="10">
        <v>9</v>
      </c>
      <c r="CU26" s="10">
        <v>9</v>
      </c>
      <c r="CV26" s="10">
        <v>9</v>
      </c>
      <c r="CW26" s="10">
        <v>9</v>
      </c>
      <c r="CX26" s="10">
        <v>9</v>
      </c>
      <c r="CY26" s="10">
        <v>9</v>
      </c>
      <c r="CZ26" s="10">
        <v>9</v>
      </c>
      <c r="DA26" s="10">
        <v>9</v>
      </c>
      <c r="DB26" s="22">
        <v>9</v>
      </c>
      <c r="DC26" s="22">
        <v>9</v>
      </c>
      <c r="DD26" s="22">
        <v>9</v>
      </c>
      <c r="DE26" s="22">
        <v>9</v>
      </c>
      <c r="DF26" s="22">
        <v>9</v>
      </c>
      <c r="DG26" s="22">
        <v>10</v>
      </c>
      <c r="DH26" s="22">
        <v>11</v>
      </c>
      <c r="DI26" s="22">
        <v>13</v>
      </c>
      <c r="DJ26" s="22">
        <v>13</v>
      </c>
      <c r="DK26" s="22">
        <v>13</v>
      </c>
      <c r="DL26">
        <v>13</v>
      </c>
      <c r="DM26">
        <v>13</v>
      </c>
      <c r="DN26">
        <v>18</v>
      </c>
      <c r="DO26">
        <v>18</v>
      </c>
      <c r="DP26">
        <v>18</v>
      </c>
      <c r="DQ26">
        <v>18</v>
      </c>
      <c r="DR26">
        <v>18</v>
      </c>
      <c r="DS26">
        <v>18</v>
      </c>
      <c r="DT26">
        <v>18</v>
      </c>
      <c r="DU26">
        <v>18</v>
      </c>
      <c r="DV26">
        <v>18</v>
      </c>
      <c r="DW26">
        <v>18</v>
      </c>
      <c r="DX26">
        <v>18</v>
      </c>
      <c r="DY26">
        <v>18</v>
      </c>
      <c r="DZ26">
        <v>19</v>
      </c>
      <c r="EA26">
        <v>20</v>
      </c>
      <c r="EB26">
        <v>20</v>
      </c>
      <c r="EC26">
        <v>20</v>
      </c>
      <c r="ED26">
        <v>20</v>
      </c>
      <c r="EE26">
        <v>21</v>
      </c>
      <c r="EF26">
        <v>21</v>
      </c>
      <c r="EG26">
        <v>21</v>
      </c>
      <c r="EH26">
        <v>21</v>
      </c>
      <c r="EI26">
        <v>28</v>
      </c>
      <c r="EJ26">
        <v>28</v>
      </c>
      <c r="EK26">
        <v>28</v>
      </c>
      <c r="EL26">
        <v>34</v>
      </c>
      <c r="EM26">
        <v>35</v>
      </c>
      <c r="EN26">
        <v>35</v>
      </c>
      <c r="EO26">
        <v>35</v>
      </c>
      <c r="EP26">
        <v>35</v>
      </c>
      <c r="EQ26">
        <v>35</v>
      </c>
      <c r="ER26">
        <v>35</v>
      </c>
      <c r="ES26">
        <v>35</v>
      </c>
      <c r="ET26" s="1">
        <v>35</v>
      </c>
      <c r="EU26" s="1">
        <v>35</v>
      </c>
      <c r="EV26" s="1">
        <v>35</v>
      </c>
      <c r="EW26" s="1">
        <v>35</v>
      </c>
      <c r="EX26" s="1">
        <v>35</v>
      </c>
      <c r="EY26" s="1">
        <v>39</v>
      </c>
      <c r="EZ26" s="1">
        <v>41</v>
      </c>
      <c r="FA26" s="1">
        <v>41</v>
      </c>
      <c r="FB26" s="1">
        <v>41</v>
      </c>
      <c r="FC26" s="1">
        <v>41</v>
      </c>
      <c r="FD26" s="1">
        <v>41</v>
      </c>
      <c r="FE26" s="1">
        <v>32</v>
      </c>
      <c r="FF26" s="1">
        <v>32</v>
      </c>
      <c r="FG26" s="1">
        <v>32</v>
      </c>
      <c r="FH26" s="1">
        <v>32</v>
      </c>
      <c r="FI26" s="1">
        <v>34</v>
      </c>
      <c r="FJ26" s="1">
        <v>34</v>
      </c>
      <c r="FK26" s="1">
        <v>34</v>
      </c>
      <c r="FL26" s="28">
        <v>34</v>
      </c>
      <c r="FM26" s="28">
        <v>34</v>
      </c>
      <c r="FN26" s="28">
        <v>34</v>
      </c>
      <c r="FO26" s="28">
        <v>36</v>
      </c>
      <c r="FP26" s="28">
        <v>36</v>
      </c>
      <c r="FQ26" s="28">
        <v>36</v>
      </c>
      <c r="FR26" s="28">
        <v>38</v>
      </c>
      <c r="FS26">
        <v>38</v>
      </c>
      <c r="FT26">
        <v>40</v>
      </c>
      <c r="FU26">
        <v>42</v>
      </c>
      <c r="FV26">
        <v>42</v>
      </c>
      <c r="FW26">
        <v>42</v>
      </c>
      <c r="FX26">
        <v>45</v>
      </c>
      <c r="FY26">
        <v>47</v>
      </c>
      <c r="FZ26">
        <v>48</v>
      </c>
      <c r="GA26">
        <v>47</v>
      </c>
      <c r="GB26">
        <v>47</v>
      </c>
      <c r="GC26">
        <v>50</v>
      </c>
      <c r="GD26">
        <v>54</v>
      </c>
      <c r="GE26">
        <v>57</v>
      </c>
      <c r="GF26">
        <v>58</v>
      </c>
      <c r="GG26">
        <v>62</v>
      </c>
      <c r="GH26">
        <v>108</v>
      </c>
      <c r="GI26">
        <v>112</v>
      </c>
      <c r="GJ26">
        <v>125</v>
      </c>
      <c r="GK26">
        <v>130</v>
      </c>
      <c r="GL26">
        <v>207</v>
      </c>
      <c r="GM26">
        <v>220</v>
      </c>
      <c r="GN26">
        <v>223</v>
      </c>
      <c r="GO26">
        <v>234</v>
      </c>
      <c r="GP26">
        <v>236</v>
      </c>
      <c r="GQ26">
        <v>278</v>
      </c>
      <c r="GR26">
        <v>318</v>
      </c>
      <c r="GS26">
        <v>387</v>
      </c>
      <c r="GT26">
        <v>397</v>
      </c>
      <c r="GU26">
        <v>401</v>
      </c>
    </row>
    <row r="27" spans="1:203" x14ac:dyDescent="0.25">
      <c r="A27" s="2" t="s">
        <v>25</v>
      </c>
      <c r="B27">
        <v>1</v>
      </c>
      <c r="C27">
        <v>2</v>
      </c>
      <c r="D27">
        <v>2</v>
      </c>
      <c r="E27">
        <v>4</v>
      </c>
      <c r="F27">
        <v>6</v>
      </c>
      <c r="G27">
        <v>6</v>
      </c>
      <c r="H27">
        <v>6</v>
      </c>
      <c r="I27">
        <v>8</v>
      </c>
      <c r="J27" s="1">
        <v>8</v>
      </c>
      <c r="K27" s="1">
        <v>8</v>
      </c>
      <c r="L27" s="1">
        <v>9</v>
      </c>
      <c r="M27" s="1">
        <v>12</v>
      </c>
      <c r="N27" s="1">
        <v>12</v>
      </c>
      <c r="O27" s="1">
        <v>13</v>
      </c>
      <c r="P27" s="1">
        <v>14</v>
      </c>
      <c r="Q27" s="1">
        <v>16</v>
      </c>
      <c r="R27" s="1">
        <v>16</v>
      </c>
      <c r="S27" s="3">
        <v>15</v>
      </c>
      <c r="T27" s="1">
        <v>31</v>
      </c>
      <c r="U27" s="1">
        <v>32</v>
      </c>
      <c r="V27" s="1">
        <v>32</v>
      </c>
      <c r="W27" s="3">
        <v>30</v>
      </c>
      <c r="X27" s="1">
        <v>30</v>
      </c>
      <c r="Y27" s="1">
        <v>30</v>
      </c>
      <c r="Z27" s="1">
        <v>43</v>
      </c>
      <c r="AA27" s="1">
        <v>43</v>
      </c>
      <c r="AB27" s="1">
        <v>43</v>
      </c>
      <c r="AC27" s="1">
        <v>43</v>
      </c>
      <c r="AD27" s="10">
        <v>43</v>
      </c>
      <c r="AE27" s="10">
        <v>43</v>
      </c>
      <c r="AF27" s="10">
        <v>63</v>
      </c>
      <c r="AG27" s="10">
        <v>63</v>
      </c>
      <c r="AH27" s="10">
        <v>63</v>
      </c>
      <c r="AI27" s="10">
        <v>63</v>
      </c>
      <c r="AJ27" s="10">
        <v>63</v>
      </c>
      <c r="AK27" s="10">
        <v>63</v>
      </c>
      <c r="AL27" s="10">
        <v>63</v>
      </c>
      <c r="AM27" s="11">
        <v>54</v>
      </c>
      <c r="AN27" s="10">
        <v>54</v>
      </c>
      <c r="AO27" s="10">
        <v>54</v>
      </c>
      <c r="AP27" s="10">
        <v>54</v>
      </c>
      <c r="AQ27" s="10">
        <v>54</v>
      </c>
      <c r="AR27" s="10">
        <v>54</v>
      </c>
      <c r="AS27" s="11">
        <v>53</v>
      </c>
      <c r="AT27" s="10">
        <v>53</v>
      </c>
      <c r="AU27" s="9">
        <v>53</v>
      </c>
      <c r="AV27" s="10">
        <v>53</v>
      </c>
      <c r="AW27" s="10">
        <v>53</v>
      </c>
      <c r="AX27">
        <v>53</v>
      </c>
      <c r="AY27" s="10">
        <v>53</v>
      </c>
      <c r="AZ27" s="10">
        <v>53</v>
      </c>
      <c r="BA27" s="10">
        <v>53</v>
      </c>
      <c r="BB27" s="11">
        <v>50</v>
      </c>
      <c r="BC27" s="10">
        <v>50</v>
      </c>
      <c r="BD27" s="10">
        <v>50</v>
      </c>
      <c r="BE27" s="10">
        <v>50</v>
      </c>
      <c r="BF27" s="10">
        <v>50</v>
      </c>
      <c r="BG27" s="10">
        <v>50</v>
      </c>
      <c r="BH27" s="10">
        <v>48</v>
      </c>
      <c r="BI27" s="10">
        <v>48</v>
      </c>
      <c r="BJ27" s="10">
        <v>48</v>
      </c>
      <c r="BK27" s="10">
        <v>48</v>
      </c>
      <c r="BL27" s="10">
        <v>48</v>
      </c>
      <c r="BM27" s="10">
        <v>48</v>
      </c>
      <c r="BN27" s="10">
        <v>48</v>
      </c>
      <c r="BO27" s="10">
        <v>47</v>
      </c>
      <c r="BP27" s="10">
        <v>47</v>
      </c>
      <c r="BQ27" s="10">
        <v>47</v>
      </c>
      <c r="BR27" s="10">
        <v>47</v>
      </c>
      <c r="BS27" s="10">
        <v>47</v>
      </c>
      <c r="BT27" s="10">
        <v>47</v>
      </c>
      <c r="BU27" s="10">
        <v>47</v>
      </c>
      <c r="BV27" s="10">
        <v>47</v>
      </c>
      <c r="BW27" s="10">
        <v>47</v>
      </c>
      <c r="BX27" s="10">
        <v>47</v>
      </c>
      <c r="BY27" s="10">
        <v>47</v>
      </c>
      <c r="BZ27" s="10">
        <v>47</v>
      </c>
      <c r="CA27" s="10">
        <v>47</v>
      </c>
      <c r="CB27" s="10">
        <v>47</v>
      </c>
      <c r="CC27" s="10">
        <v>47</v>
      </c>
      <c r="CD27">
        <f>SUM(14,29,5)</f>
        <v>48</v>
      </c>
      <c r="CE27">
        <f>SUM(14,29,5)</f>
        <v>48</v>
      </c>
      <c r="CF27" s="10">
        <v>48</v>
      </c>
      <c r="CG27" s="10">
        <v>48</v>
      </c>
      <c r="CH27" s="10">
        <v>48</v>
      </c>
      <c r="CI27" s="10">
        <v>47</v>
      </c>
      <c r="CJ27">
        <f>SUM(14,27,5)</f>
        <v>46</v>
      </c>
      <c r="CK27" s="10">
        <v>44</v>
      </c>
      <c r="CL27" s="10">
        <v>44</v>
      </c>
      <c r="CM27" s="10">
        <v>44</v>
      </c>
      <c r="CN27" s="10">
        <v>44</v>
      </c>
      <c r="CO27" s="10">
        <v>44</v>
      </c>
      <c r="CP27" s="10">
        <v>44</v>
      </c>
      <c r="CQ27" s="10">
        <v>45</v>
      </c>
      <c r="CR27" s="10">
        <v>45</v>
      </c>
      <c r="CS27" s="10">
        <v>45</v>
      </c>
      <c r="CT27" s="10">
        <v>45</v>
      </c>
      <c r="CU27" s="10">
        <v>45</v>
      </c>
      <c r="CV27" s="10">
        <v>45</v>
      </c>
      <c r="CW27" s="10">
        <v>45</v>
      </c>
      <c r="CX27" s="10">
        <v>44</v>
      </c>
      <c r="CY27" s="10">
        <v>45</v>
      </c>
      <c r="CZ27" s="10">
        <v>45</v>
      </c>
      <c r="DA27" s="10">
        <v>45</v>
      </c>
      <c r="DB27" s="22">
        <v>45</v>
      </c>
      <c r="DC27" s="22">
        <v>44</v>
      </c>
      <c r="DD27" s="22">
        <v>44</v>
      </c>
      <c r="DE27" s="22">
        <v>44</v>
      </c>
      <c r="DF27" s="22">
        <v>44</v>
      </c>
      <c r="DG27" s="22">
        <v>44</v>
      </c>
      <c r="DH27" s="22">
        <v>44</v>
      </c>
      <c r="DI27" s="22">
        <v>44</v>
      </c>
      <c r="DJ27" s="22">
        <v>44</v>
      </c>
      <c r="DK27" s="22">
        <v>44</v>
      </c>
      <c r="DL27" s="1">
        <v>44</v>
      </c>
      <c r="DM27">
        <v>44</v>
      </c>
      <c r="DN27">
        <v>44</v>
      </c>
      <c r="DO27">
        <v>45</v>
      </c>
      <c r="DP27">
        <v>45</v>
      </c>
      <c r="DQ27">
        <v>45</v>
      </c>
      <c r="DR27">
        <v>45</v>
      </c>
      <c r="DS27">
        <v>45</v>
      </c>
      <c r="DT27">
        <v>45</v>
      </c>
      <c r="DU27">
        <v>45</v>
      </c>
      <c r="DV27">
        <v>45</v>
      </c>
      <c r="DW27">
        <v>45</v>
      </c>
      <c r="DX27">
        <v>45</v>
      </c>
      <c r="DY27">
        <v>44</v>
      </c>
      <c r="DZ27">
        <v>44</v>
      </c>
      <c r="EA27">
        <v>43</v>
      </c>
      <c r="EB27">
        <v>43</v>
      </c>
      <c r="EC27">
        <v>43</v>
      </c>
      <c r="ED27">
        <v>43</v>
      </c>
      <c r="EE27">
        <v>43</v>
      </c>
      <c r="EF27">
        <v>43</v>
      </c>
      <c r="EG27">
        <v>43</v>
      </c>
      <c r="EH27">
        <v>43</v>
      </c>
      <c r="EI27">
        <v>43</v>
      </c>
      <c r="EJ27">
        <v>43</v>
      </c>
      <c r="EK27">
        <v>43</v>
      </c>
      <c r="EL27">
        <v>43</v>
      </c>
      <c r="EM27">
        <v>42</v>
      </c>
      <c r="EN27">
        <v>42</v>
      </c>
      <c r="EO27">
        <v>42</v>
      </c>
      <c r="EP27">
        <v>42</v>
      </c>
      <c r="EQ27">
        <v>42</v>
      </c>
      <c r="ER27">
        <v>42</v>
      </c>
      <c r="ES27">
        <v>42</v>
      </c>
      <c r="ET27" s="1">
        <v>42</v>
      </c>
      <c r="EU27" s="1">
        <v>42</v>
      </c>
      <c r="EV27" s="1">
        <v>42</v>
      </c>
      <c r="EW27" s="1">
        <v>42</v>
      </c>
      <c r="EX27" s="1">
        <v>42</v>
      </c>
      <c r="EY27" s="1">
        <v>42</v>
      </c>
      <c r="EZ27" s="1">
        <v>42</v>
      </c>
      <c r="FA27" s="1">
        <v>42</v>
      </c>
      <c r="FB27" s="1">
        <v>42</v>
      </c>
      <c r="FC27" s="1">
        <v>43</v>
      </c>
      <c r="FD27" s="1">
        <v>43</v>
      </c>
      <c r="FE27" s="1">
        <v>43</v>
      </c>
      <c r="FF27" s="1">
        <v>42</v>
      </c>
      <c r="FG27" s="1">
        <v>43</v>
      </c>
      <c r="FH27" s="1">
        <v>44</v>
      </c>
      <c r="FI27" s="1">
        <v>44</v>
      </c>
      <c r="FJ27" s="1">
        <v>44</v>
      </c>
      <c r="FK27" s="1">
        <v>44</v>
      </c>
      <c r="FL27" s="28">
        <v>44</v>
      </c>
      <c r="FM27" s="28">
        <v>46</v>
      </c>
      <c r="FN27" s="28">
        <v>46</v>
      </c>
      <c r="FO27" s="28">
        <v>50</v>
      </c>
      <c r="FP27" s="28">
        <v>50</v>
      </c>
      <c r="FQ27" s="28">
        <v>51</v>
      </c>
      <c r="FR27" s="28">
        <v>52</v>
      </c>
      <c r="FS27">
        <v>55</v>
      </c>
      <c r="FT27">
        <v>59</v>
      </c>
      <c r="FU27">
        <v>61</v>
      </c>
      <c r="FV27">
        <v>61</v>
      </c>
      <c r="FW27">
        <v>63</v>
      </c>
      <c r="FX27" s="28">
        <v>78</v>
      </c>
      <c r="FY27" s="28">
        <v>80</v>
      </c>
      <c r="FZ27" s="28">
        <v>106</v>
      </c>
      <c r="GA27" s="28">
        <v>108</v>
      </c>
      <c r="GB27" s="28">
        <v>214</v>
      </c>
      <c r="GC27">
        <v>217</v>
      </c>
      <c r="GD27">
        <v>259</v>
      </c>
      <c r="GE27">
        <v>265</v>
      </c>
      <c r="GF27">
        <v>271</v>
      </c>
      <c r="GG27">
        <v>285</v>
      </c>
      <c r="GH27">
        <v>288</v>
      </c>
      <c r="GI27">
        <v>288</v>
      </c>
      <c r="GJ27">
        <v>294</v>
      </c>
      <c r="GK27">
        <v>295</v>
      </c>
      <c r="GL27">
        <v>300</v>
      </c>
      <c r="GM27">
        <v>303</v>
      </c>
      <c r="GN27">
        <v>303</v>
      </c>
      <c r="GO27">
        <v>303</v>
      </c>
      <c r="GP27">
        <v>307</v>
      </c>
      <c r="GQ27">
        <v>315</v>
      </c>
      <c r="GR27">
        <v>317</v>
      </c>
      <c r="GS27">
        <v>327</v>
      </c>
      <c r="GT27">
        <v>343</v>
      </c>
      <c r="GU27">
        <v>384</v>
      </c>
    </row>
    <row r="28" spans="1:203" x14ac:dyDescent="0.25">
      <c r="A28" s="2" t="s">
        <v>174</v>
      </c>
      <c r="P28" s="1"/>
      <c r="Q28" s="1"/>
      <c r="R28" s="1"/>
      <c r="S28" s="1"/>
      <c r="T28" s="1"/>
      <c r="U28" s="1"/>
      <c r="V28" s="6"/>
      <c r="W28" s="6"/>
      <c r="X28" s="6"/>
      <c r="Y28" s="1"/>
      <c r="Z28" s="1"/>
      <c r="AA28" s="1"/>
      <c r="AB28" s="1"/>
      <c r="AC28" s="1"/>
      <c r="AD28" s="3"/>
      <c r="AE28" s="1"/>
      <c r="AF28" s="1"/>
      <c r="AG28" s="10"/>
      <c r="AH28" s="10"/>
      <c r="AI28" s="10"/>
      <c r="AJ28" s="10"/>
      <c r="AK28" s="10"/>
      <c r="AL28" s="10"/>
      <c r="AM28" s="11"/>
      <c r="AN28" s="11"/>
      <c r="AO28" s="10"/>
      <c r="AP28" s="10"/>
      <c r="AQ28" s="10"/>
      <c r="AR28" s="10"/>
      <c r="AS28" s="11"/>
      <c r="AT28" s="11"/>
      <c r="AU28" s="10"/>
      <c r="AV28" s="11"/>
      <c r="AW28" s="10"/>
      <c r="AX28" s="3"/>
      <c r="AY28" s="10"/>
      <c r="AZ28" s="10"/>
      <c r="BA28" s="10"/>
      <c r="BB28" s="10"/>
      <c r="BC28" s="11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P28" s="10"/>
      <c r="BT28" s="10"/>
      <c r="CA28">
        <v>1</v>
      </c>
      <c r="CB28">
        <v>1</v>
      </c>
      <c r="CC28">
        <v>1</v>
      </c>
      <c r="CD28">
        <v>1</v>
      </c>
      <c r="CE28">
        <v>1</v>
      </c>
      <c r="CF28">
        <v>1</v>
      </c>
      <c r="CG28">
        <v>1</v>
      </c>
      <c r="CH28">
        <v>1</v>
      </c>
      <c r="CI28">
        <v>1</v>
      </c>
      <c r="CJ28">
        <v>1</v>
      </c>
      <c r="CK28">
        <v>2</v>
      </c>
      <c r="CL28">
        <v>2</v>
      </c>
      <c r="CM28">
        <v>2</v>
      </c>
      <c r="CN28">
        <v>2</v>
      </c>
      <c r="CO28">
        <v>2</v>
      </c>
      <c r="CP28">
        <v>2</v>
      </c>
      <c r="CQ28">
        <v>2</v>
      </c>
      <c r="CR28">
        <v>2</v>
      </c>
      <c r="CS28">
        <v>2</v>
      </c>
      <c r="CT28" s="10">
        <v>2</v>
      </c>
      <c r="CU28" s="10">
        <v>2</v>
      </c>
      <c r="CV28" s="10">
        <v>2</v>
      </c>
      <c r="CW28" s="10">
        <v>2</v>
      </c>
      <c r="CX28" s="10">
        <v>2</v>
      </c>
      <c r="CY28" s="10">
        <v>2</v>
      </c>
      <c r="CZ28" s="10">
        <v>2</v>
      </c>
      <c r="DA28" s="10">
        <v>2</v>
      </c>
      <c r="DB28" s="22">
        <v>2</v>
      </c>
      <c r="DC28" s="22">
        <v>2</v>
      </c>
      <c r="DD28" s="22">
        <v>2</v>
      </c>
      <c r="DE28" s="22">
        <v>2</v>
      </c>
      <c r="DF28" s="22">
        <v>2</v>
      </c>
      <c r="DG28" s="22">
        <v>2</v>
      </c>
      <c r="DH28" s="22">
        <v>2</v>
      </c>
      <c r="DI28" s="22">
        <v>3</v>
      </c>
      <c r="DJ28" s="22">
        <v>3</v>
      </c>
      <c r="DK28" s="22">
        <v>3</v>
      </c>
      <c r="DL28" s="1">
        <v>4</v>
      </c>
      <c r="DM28">
        <v>5</v>
      </c>
      <c r="DN28">
        <v>5</v>
      </c>
      <c r="DO28">
        <v>6</v>
      </c>
      <c r="DP28">
        <v>6</v>
      </c>
      <c r="DQ28">
        <v>6</v>
      </c>
      <c r="DR28">
        <v>6</v>
      </c>
      <c r="DS28">
        <v>7</v>
      </c>
      <c r="DT28">
        <v>7</v>
      </c>
      <c r="DU28">
        <v>7</v>
      </c>
      <c r="DV28">
        <v>7</v>
      </c>
      <c r="DW28">
        <v>7</v>
      </c>
      <c r="DX28">
        <v>7</v>
      </c>
      <c r="DY28">
        <v>7</v>
      </c>
      <c r="DZ28">
        <v>7</v>
      </c>
      <c r="EA28">
        <v>9</v>
      </c>
      <c r="EB28">
        <v>12</v>
      </c>
      <c r="EC28">
        <v>14</v>
      </c>
      <c r="ED28">
        <v>17</v>
      </c>
      <c r="EE28">
        <v>17</v>
      </c>
      <c r="EF28">
        <v>17</v>
      </c>
      <c r="EG28">
        <v>18</v>
      </c>
      <c r="EH28">
        <v>20</v>
      </c>
      <c r="EI28">
        <v>53</v>
      </c>
      <c r="EJ28">
        <v>53</v>
      </c>
      <c r="EK28">
        <v>56</v>
      </c>
      <c r="EL28">
        <v>58</v>
      </c>
      <c r="EM28">
        <v>58</v>
      </c>
      <c r="EN28">
        <v>58</v>
      </c>
      <c r="EO28">
        <v>58</v>
      </c>
      <c r="EP28">
        <v>58</v>
      </c>
      <c r="EQ28">
        <v>73</v>
      </c>
      <c r="ER28">
        <v>90</v>
      </c>
      <c r="ES28">
        <v>91</v>
      </c>
      <c r="ET28" s="1">
        <v>91</v>
      </c>
      <c r="EU28" s="1">
        <v>92</v>
      </c>
      <c r="EV28" s="1">
        <v>92</v>
      </c>
      <c r="EW28" s="1">
        <v>95</v>
      </c>
      <c r="EX28" s="1">
        <v>96</v>
      </c>
      <c r="EY28" s="1">
        <v>116</v>
      </c>
      <c r="EZ28" s="1">
        <v>122</v>
      </c>
      <c r="FA28" s="1">
        <v>122</v>
      </c>
      <c r="FB28" s="1">
        <v>122</v>
      </c>
      <c r="FC28" s="1">
        <v>122</v>
      </c>
      <c r="FD28" s="1">
        <v>122</v>
      </c>
      <c r="FE28" s="1">
        <v>123</v>
      </c>
      <c r="FF28" s="1">
        <v>122</v>
      </c>
      <c r="FG28" s="1">
        <v>124</v>
      </c>
      <c r="FH28" s="1">
        <v>124</v>
      </c>
      <c r="FI28" s="1">
        <v>124</v>
      </c>
      <c r="FJ28" s="1">
        <v>124</v>
      </c>
      <c r="FK28" s="1">
        <v>127</v>
      </c>
      <c r="FL28" s="28">
        <v>129</v>
      </c>
      <c r="FM28" s="28">
        <v>128</v>
      </c>
      <c r="FN28" s="28">
        <v>130</v>
      </c>
      <c r="FO28" s="28">
        <v>131</v>
      </c>
      <c r="FP28" s="28">
        <v>131</v>
      </c>
      <c r="FQ28" s="28">
        <v>131</v>
      </c>
      <c r="FR28" s="28">
        <v>135</v>
      </c>
      <c r="FS28">
        <v>136</v>
      </c>
      <c r="FT28">
        <v>142</v>
      </c>
      <c r="FU28">
        <v>143</v>
      </c>
      <c r="FV28">
        <v>142</v>
      </c>
      <c r="FW28">
        <v>140</v>
      </c>
      <c r="FX28">
        <v>143</v>
      </c>
      <c r="FY28">
        <v>144</v>
      </c>
      <c r="FZ28">
        <v>157</v>
      </c>
      <c r="GA28">
        <v>157</v>
      </c>
      <c r="GB28">
        <v>159</v>
      </c>
      <c r="GC28">
        <v>160</v>
      </c>
      <c r="GD28">
        <v>162</v>
      </c>
      <c r="GE28">
        <v>161</v>
      </c>
      <c r="GF28">
        <v>164</v>
      </c>
      <c r="GG28">
        <v>172</v>
      </c>
      <c r="GH28">
        <v>185</v>
      </c>
      <c r="GI28">
        <v>187</v>
      </c>
      <c r="GJ28">
        <v>189</v>
      </c>
      <c r="GK28">
        <v>221</v>
      </c>
      <c r="GL28">
        <v>229</v>
      </c>
      <c r="GM28">
        <v>232</v>
      </c>
      <c r="GN28">
        <v>239</v>
      </c>
      <c r="GO28">
        <v>241</v>
      </c>
      <c r="GP28">
        <v>245</v>
      </c>
      <c r="GQ28">
        <v>284</v>
      </c>
      <c r="GR28">
        <v>296</v>
      </c>
      <c r="GS28">
        <v>302</v>
      </c>
      <c r="GT28">
        <v>303</v>
      </c>
      <c r="GU28">
        <v>363</v>
      </c>
    </row>
    <row r="29" spans="1:203" x14ac:dyDescent="0.25">
      <c r="A29" s="2" t="s">
        <v>170</v>
      </c>
      <c r="S29" s="3"/>
      <c r="Z29" s="3"/>
      <c r="AD29" s="9"/>
      <c r="AE29" s="9"/>
      <c r="AF29" s="9"/>
      <c r="AG29" s="9"/>
      <c r="AH29" s="9"/>
      <c r="AI29" s="9"/>
      <c r="AJ29" s="9"/>
      <c r="AK29" s="9"/>
      <c r="AL29" s="9"/>
      <c r="AM29" s="11"/>
      <c r="AN29" s="9"/>
      <c r="AO29" s="9"/>
      <c r="AP29" s="9"/>
      <c r="AQ29" s="9"/>
      <c r="AR29" s="9"/>
      <c r="AS29" s="10"/>
      <c r="AT29" s="10"/>
      <c r="AU29" s="9"/>
      <c r="AV29" s="10"/>
      <c r="AW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>
        <v>1</v>
      </c>
      <c r="BY29" s="10">
        <v>1</v>
      </c>
      <c r="BZ29" s="10">
        <v>1</v>
      </c>
      <c r="CA29" s="10">
        <v>1</v>
      </c>
      <c r="CB29" s="10">
        <v>1</v>
      </c>
      <c r="CC29" s="10">
        <v>2</v>
      </c>
      <c r="CD29" s="10">
        <v>2</v>
      </c>
      <c r="CE29" s="10">
        <v>2</v>
      </c>
      <c r="CF29" s="10">
        <v>2</v>
      </c>
      <c r="CG29" s="10">
        <v>2</v>
      </c>
      <c r="CH29" s="10">
        <v>2</v>
      </c>
      <c r="CI29" s="10">
        <v>2</v>
      </c>
      <c r="CJ29" s="10">
        <v>2</v>
      </c>
      <c r="CK29" s="10">
        <v>3</v>
      </c>
      <c r="CL29" s="10">
        <v>3</v>
      </c>
      <c r="CM29" s="10">
        <v>3</v>
      </c>
      <c r="CN29" s="10">
        <v>4</v>
      </c>
      <c r="CO29" s="10">
        <v>4</v>
      </c>
      <c r="CP29" s="10">
        <v>4</v>
      </c>
      <c r="CQ29" s="10">
        <v>4</v>
      </c>
      <c r="CR29" s="10">
        <v>4</v>
      </c>
      <c r="CS29" s="10">
        <v>4</v>
      </c>
      <c r="CT29" s="10">
        <v>4</v>
      </c>
      <c r="CU29" s="10">
        <v>4</v>
      </c>
      <c r="CV29" s="10">
        <v>4</v>
      </c>
      <c r="CW29" s="10">
        <v>4</v>
      </c>
      <c r="CX29" s="10">
        <v>4</v>
      </c>
      <c r="CY29" s="10">
        <v>4</v>
      </c>
      <c r="CZ29" s="10">
        <v>4</v>
      </c>
      <c r="DA29" s="10">
        <v>4</v>
      </c>
      <c r="DB29" s="10">
        <v>4</v>
      </c>
      <c r="DC29" s="10">
        <v>5</v>
      </c>
      <c r="DD29" s="10">
        <v>9</v>
      </c>
      <c r="DE29" s="22">
        <v>9</v>
      </c>
      <c r="DF29" s="22">
        <v>9</v>
      </c>
      <c r="DG29" s="22">
        <v>10</v>
      </c>
      <c r="DH29" s="22">
        <v>11</v>
      </c>
      <c r="DI29" s="22">
        <v>11</v>
      </c>
      <c r="DJ29" s="22">
        <v>11</v>
      </c>
      <c r="DK29" s="22">
        <v>12</v>
      </c>
      <c r="DL29">
        <v>11</v>
      </c>
      <c r="DM29">
        <v>11</v>
      </c>
      <c r="DN29">
        <v>11</v>
      </c>
      <c r="DO29">
        <v>11</v>
      </c>
      <c r="DP29">
        <v>11</v>
      </c>
      <c r="DQ29">
        <v>11</v>
      </c>
      <c r="DR29">
        <v>11</v>
      </c>
      <c r="DS29">
        <v>12</v>
      </c>
      <c r="DT29">
        <v>13</v>
      </c>
      <c r="DU29">
        <v>15</v>
      </c>
      <c r="DV29">
        <v>15</v>
      </c>
      <c r="DW29">
        <v>15</v>
      </c>
      <c r="DX29">
        <v>16</v>
      </c>
      <c r="DY29">
        <v>17</v>
      </c>
      <c r="DZ29">
        <v>20</v>
      </c>
      <c r="EA29">
        <v>20</v>
      </c>
      <c r="EB29">
        <v>20</v>
      </c>
      <c r="EC29">
        <v>20</v>
      </c>
      <c r="ED29">
        <v>20</v>
      </c>
      <c r="EE29">
        <v>20</v>
      </c>
      <c r="EF29">
        <v>20</v>
      </c>
      <c r="EG29">
        <v>20</v>
      </c>
      <c r="EH29">
        <v>20</v>
      </c>
      <c r="EI29">
        <v>20</v>
      </c>
      <c r="EJ29">
        <v>21</v>
      </c>
      <c r="EK29">
        <v>25</v>
      </c>
      <c r="EL29">
        <v>26</v>
      </c>
      <c r="EM29">
        <v>26</v>
      </c>
      <c r="EN29">
        <v>26</v>
      </c>
      <c r="EO29">
        <v>26</v>
      </c>
      <c r="EP29">
        <v>26</v>
      </c>
      <c r="EQ29">
        <v>26</v>
      </c>
      <c r="ER29">
        <v>26</v>
      </c>
      <c r="ES29">
        <v>26</v>
      </c>
      <c r="ET29" s="1">
        <v>26</v>
      </c>
      <c r="EU29" s="1">
        <v>26</v>
      </c>
      <c r="EV29" s="1">
        <v>26</v>
      </c>
      <c r="EW29" s="1">
        <v>26</v>
      </c>
      <c r="EX29" s="1">
        <v>25</v>
      </c>
      <c r="EY29" s="1">
        <v>25</v>
      </c>
      <c r="EZ29" s="1">
        <v>26</v>
      </c>
      <c r="FA29" s="1">
        <v>26</v>
      </c>
      <c r="FB29" s="1">
        <v>26</v>
      </c>
      <c r="FC29" s="1">
        <v>26</v>
      </c>
      <c r="FD29" s="1">
        <v>26</v>
      </c>
      <c r="FE29" s="1">
        <v>26</v>
      </c>
      <c r="FF29" s="1">
        <v>26</v>
      </c>
      <c r="FG29" s="1">
        <v>26</v>
      </c>
      <c r="FH29" s="1">
        <v>26</v>
      </c>
      <c r="FI29" s="1">
        <v>26</v>
      </c>
      <c r="FJ29" s="1">
        <v>26</v>
      </c>
      <c r="FK29" s="1">
        <v>28</v>
      </c>
      <c r="FL29" s="28">
        <v>28</v>
      </c>
      <c r="FM29" s="28">
        <v>28</v>
      </c>
      <c r="FN29" s="28">
        <v>28</v>
      </c>
      <c r="FO29" s="28">
        <v>28</v>
      </c>
      <c r="FP29" s="28">
        <v>28</v>
      </c>
      <c r="FQ29" s="28">
        <v>28</v>
      </c>
      <c r="FR29" s="28">
        <v>29</v>
      </c>
      <c r="FS29">
        <v>29</v>
      </c>
      <c r="FT29">
        <v>29</v>
      </c>
      <c r="FU29">
        <v>29</v>
      </c>
      <c r="FV29">
        <v>30</v>
      </c>
      <c r="FW29">
        <v>56</v>
      </c>
      <c r="FX29">
        <v>66</v>
      </c>
      <c r="FY29">
        <v>77</v>
      </c>
      <c r="FZ29">
        <v>97</v>
      </c>
      <c r="GA29">
        <v>105</v>
      </c>
      <c r="GB29">
        <v>115</v>
      </c>
      <c r="GC29">
        <v>160</v>
      </c>
      <c r="GD29">
        <v>167</v>
      </c>
      <c r="GE29">
        <v>215</v>
      </c>
      <c r="GF29">
        <v>226</v>
      </c>
      <c r="GG29">
        <v>235</v>
      </c>
      <c r="GH29">
        <v>295</v>
      </c>
      <c r="GI29">
        <v>296</v>
      </c>
      <c r="GJ29">
        <v>307</v>
      </c>
      <c r="GK29">
        <v>307</v>
      </c>
      <c r="GL29">
        <v>323</v>
      </c>
      <c r="GM29">
        <v>324</v>
      </c>
      <c r="GN29">
        <v>324</v>
      </c>
      <c r="GO29">
        <v>325</v>
      </c>
      <c r="GP29">
        <v>325</v>
      </c>
      <c r="GQ29">
        <v>339</v>
      </c>
      <c r="GR29">
        <v>339</v>
      </c>
      <c r="GS29">
        <v>344</v>
      </c>
      <c r="GT29">
        <v>346</v>
      </c>
      <c r="GU29">
        <v>346</v>
      </c>
    </row>
    <row r="30" spans="1:203" ht="14.45" customHeight="1" x14ac:dyDescent="0.25">
      <c r="A30" s="2" t="s">
        <v>110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0"/>
      <c r="AE30" s="10"/>
      <c r="AF30" s="10">
        <v>1</v>
      </c>
      <c r="AG30" s="10">
        <v>1</v>
      </c>
      <c r="AH30" s="10">
        <v>1</v>
      </c>
      <c r="AI30" s="10">
        <v>1</v>
      </c>
      <c r="AJ30" s="10">
        <v>1</v>
      </c>
      <c r="AK30" s="10">
        <v>1</v>
      </c>
      <c r="AL30" s="10">
        <v>1</v>
      </c>
      <c r="AM30" s="10">
        <v>1</v>
      </c>
      <c r="AN30" s="10">
        <v>1</v>
      </c>
      <c r="AO30" s="10">
        <v>1</v>
      </c>
      <c r="AP30" s="10">
        <v>1</v>
      </c>
      <c r="AQ30" s="10">
        <v>1</v>
      </c>
      <c r="AR30" s="10">
        <v>1</v>
      </c>
      <c r="AS30" s="10">
        <v>1</v>
      </c>
      <c r="AT30" s="10">
        <v>1</v>
      </c>
      <c r="AU30" s="10">
        <v>1</v>
      </c>
      <c r="AV30" s="10">
        <v>1</v>
      </c>
      <c r="AW30" s="10">
        <v>1</v>
      </c>
      <c r="AX30" s="10">
        <v>1</v>
      </c>
      <c r="AY30" s="10">
        <v>1</v>
      </c>
      <c r="AZ30" s="10">
        <v>1</v>
      </c>
      <c r="BA30" s="10">
        <v>1</v>
      </c>
      <c r="BB30" s="10">
        <v>1</v>
      </c>
      <c r="BC30" s="10">
        <v>1</v>
      </c>
      <c r="BD30" s="10">
        <v>1</v>
      </c>
      <c r="BE30" s="10">
        <v>1</v>
      </c>
      <c r="BF30" s="10">
        <v>1</v>
      </c>
      <c r="BG30" s="10">
        <v>1</v>
      </c>
      <c r="BH30" s="10">
        <v>1</v>
      </c>
      <c r="BI30" s="10">
        <v>1</v>
      </c>
      <c r="BJ30" s="10">
        <v>1</v>
      </c>
      <c r="BK30" s="10">
        <v>1</v>
      </c>
      <c r="BL30" s="10">
        <v>1</v>
      </c>
      <c r="BM30" s="10">
        <v>1</v>
      </c>
      <c r="BN30" s="10">
        <v>1</v>
      </c>
      <c r="BO30" s="10">
        <v>1</v>
      </c>
      <c r="BP30" s="10">
        <v>1</v>
      </c>
      <c r="BQ30" s="10">
        <v>1</v>
      </c>
      <c r="BR30" s="10">
        <v>1</v>
      </c>
      <c r="BS30" s="10">
        <v>1</v>
      </c>
      <c r="BT30" s="10">
        <v>1</v>
      </c>
      <c r="BU30" s="10">
        <v>1</v>
      </c>
      <c r="BV30" s="10">
        <v>1</v>
      </c>
      <c r="BW30" s="10">
        <v>1</v>
      </c>
      <c r="BX30" s="10">
        <v>1</v>
      </c>
      <c r="BY30" s="10">
        <v>1</v>
      </c>
      <c r="BZ30" s="10">
        <v>1</v>
      </c>
      <c r="CA30" s="10">
        <v>1</v>
      </c>
      <c r="CB30" s="10">
        <v>1</v>
      </c>
      <c r="CC30" s="10">
        <v>1</v>
      </c>
      <c r="CD30" s="10">
        <v>1</v>
      </c>
      <c r="CE30" s="10">
        <v>1</v>
      </c>
      <c r="CF30" s="10">
        <v>1</v>
      </c>
      <c r="CG30" s="10">
        <v>1</v>
      </c>
      <c r="CH30" s="10">
        <v>1</v>
      </c>
      <c r="CI30" s="10">
        <v>1</v>
      </c>
      <c r="CJ30" s="10">
        <v>1</v>
      </c>
      <c r="CK30" s="10">
        <v>1</v>
      </c>
      <c r="CL30" s="10">
        <v>1</v>
      </c>
      <c r="CM30" s="10">
        <v>1</v>
      </c>
      <c r="CN30" s="10">
        <v>1</v>
      </c>
      <c r="CO30" s="10">
        <v>2</v>
      </c>
      <c r="CP30" s="10">
        <v>3</v>
      </c>
      <c r="CQ30" s="10">
        <v>3</v>
      </c>
      <c r="CR30" s="10">
        <v>3</v>
      </c>
      <c r="CS30" s="10">
        <v>3</v>
      </c>
      <c r="CT30" s="10">
        <v>4</v>
      </c>
      <c r="CU30" s="10">
        <v>4</v>
      </c>
      <c r="CV30" s="10">
        <v>5</v>
      </c>
      <c r="CW30" s="22">
        <v>6</v>
      </c>
      <c r="CX30" s="22">
        <v>6</v>
      </c>
      <c r="CY30" s="22">
        <v>6</v>
      </c>
      <c r="CZ30" s="22">
        <v>6</v>
      </c>
      <c r="DA30" s="22">
        <v>7</v>
      </c>
      <c r="DB30" s="22">
        <v>7</v>
      </c>
      <c r="DC30" s="22">
        <v>7</v>
      </c>
      <c r="DD30" s="22">
        <v>8</v>
      </c>
      <c r="DE30" s="22">
        <v>8</v>
      </c>
      <c r="DF30" s="22">
        <v>8</v>
      </c>
      <c r="DG30" s="22">
        <v>8</v>
      </c>
      <c r="DH30" s="22">
        <v>8</v>
      </c>
      <c r="DI30" s="22">
        <v>8</v>
      </c>
      <c r="DJ30" s="22">
        <v>8</v>
      </c>
      <c r="DK30" s="22">
        <v>8</v>
      </c>
      <c r="DL30">
        <v>8</v>
      </c>
      <c r="DM30">
        <v>8</v>
      </c>
      <c r="DN30">
        <v>8</v>
      </c>
      <c r="DO30">
        <v>8</v>
      </c>
      <c r="DP30">
        <v>8</v>
      </c>
      <c r="DQ30">
        <v>8</v>
      </c>
      <c r="DR30">
        <v>8</v>
      </c>
      <c r="DS30">
        <v>8</v>
      </c>
      <c r="DT30">
        <v>8</v>
      </c>
      <c r="DU30">
        <v>8</v>
      </c>
      <c r="DV30">
        <v>8</v>
      </c>
      <c r="DW30">
        <v>8</v>
      </c>
      <c r="DX30">
        <v>8</v>
      </c>
      <c r="DY30">
        <v>8</v>
      </c>
      <c r="DZ30">
        <v>8</v>
      </c>
      <c r="EA30">
        <v>8</v>
      </c>
      <c r="EB30">
        <v>8</v>
      </c>
      <c r="EC30">
        <v>9</v>
      </c>
      <c r="ED30">
        <v>9</v>
      </c>
      <c r="EE30">
        <v>9</v>
      </c>
      <c r="EF30">
        <v>9</v>
      </c>
      <c r="EG30">
        <v>9</v>
      </c>
      <c r="EH30">
        <v>9</v>
      </c>
      <c r="EI30">
        <v>9</v>
      </c>
      <c r="EJ30">
        <v>9</v>
      </c>
      <c r="EK30">
        <v>10</v>
      </c>
      <c r="EL30">
        <v>10</v>
      </c>
      <c r="EM30">
        <v>10</v>
      </c>
      <c r="EN30">
        <v>10</v>
      </c>
      <c r="EO30">
        <v>10</v>
      </c>
      <c r="EP30">
        <v>10</v>
      </c>
      <c r="EQ30">
        <v>10</v>
      </c>
      <c r="ER30" s="1">
        <v>10</v>
      </c>
      <c r="ES30" s="1">
        <v>11</v>
      </c>
      <c r="ET30" s="1">
        <v>11</v>
      </c>
      <c r="EU30" s="1">
        <v>11</v>
      </c>
      <c r="EV30" s="1">
        <v>11</v>
      </c>
      <c r="EW30" s="1">
        <v>11</v>
      </c>
      <c r="EX30" s="1">
        <v>13</v>
      </c>
      <c r="EY30" s="1">
        <v>13</v>
      </c>
      <c r="EZ30" s="1">
        <v>13</v>
      </c>
      <c r="FA30" s="1">
        <v>13</v>
      </c>
      <c r="FB30" s="1">
        <v>13</v>
      </c>
      <c r="FC30" s="1">
        <v>14</v>
      </c>
      <c r="FD30" s="1">
        <v>14</v>
      </c>
      <c r="FE30" s="1">
        <v>14</v>
      </c>
      <c r="FF30" s="1">
        <v>14</v>
      </c>
      <c r="FG30" s="1">
        <v>14</v>
      </c>
      <c r="FH30" s="1">
        <v>14</v>
      </c>
      <c r="FI30" s="1">
        <v>14</v>
      </c>
      <c r="FJ30" s="1">
        <v>14</v>
      </c>
      <c r="FK30" s="1">
        <v>14</v>
      </c>
      <c r="FL30" s="28">
        <v>16</v>
      </c>
      <c r="FM30" s="28">
        <v>16</v>
      </c>
      <c r="FN30" s="28">
        <v>16</v>
      </c>
      <c r="FO30" s="28">
        <v>21</v>
      </c>
      <c r="FP30" s="28">
        <v>44</v>
      </c>
      <c r="FQ30" s="28">
        <v>76</v>
      </c>
      <c r="FR30" s="28">
        <v>126</v>
      </c>
      <c r="FS30">
        <v>132</v>
      </c>
      <c r="FT30">
        <v>152</v>
      </c>
      <c r="FU30">
        <v>154</v>
      </c>
      <c r="FV30">
        <v>185</v>
      </c>
      <c r="FW30">
        <v>225</v>
      </c>
      <c r="FX30" s="28">
        <v>242</v>
      </c>
      <c r="FY30" s="28">
        <v>246</v>
      </c>
      <c r="FZ30" s="28">
        <v>264</v>
      </c>
      <c r="GA30" s="28">
        <v>280</v>
      </c>
      <c r="GB30" s="28">
        <v>288</v>
      </c>
      <c r="GC30">
        <v>294</v>
      </c>
      <c r="GD30">
        <v>294</v>
      </c>
      <c r="GE30">
        <v>299</v>
      </c>
      <c r="GF30">
        <v>303</v>
      </c>
      <c r="GG30">
        <v>305</v>
      </c>
      <c r="GH30">
        <v>315</v>
      </c>
      <c r="GI30">
        <v>315</v>
      </c>
      <c r="GJ30">
        <v>319</v>
      </c>
      <c r="GK30">
        <v>320</v>
      </c>
      <c r="GL30">
        <v>328</v>
      </c>
      <c r="GM30">
        <v>329</v>
      </c>
      <c r="GN30">
        <v>330</v>
      </c>
      <c r="GO30">
        <v>332</v>
      </c>
      <c r="GP30">
        <v>333</v>
      </c>
      <c r="GQ30">
        <v>343</v>
      </c>
      <c r="GR30">
        <v>343</v>
      </c>
      <c r="GS30">
        <v>343</v>
      </c>
      <c r="GT30">
        <v>344</v>
      </c>
      <c r="GU30">
        <v>344</v>
      </c>
    </row>
    <row r="31" spans="1:203" ht="14.45" customHeight="1" x14ac:dyDescent="0.25">
      <c r="A31" s="2" t="s">
        <v>152</v>
      </c>
      <c r="P31" s="1"/>
      <c r="Q31" s="1"/>
      <c r="R31" s="1"/>
      <c r="S31" s="1"/>
      <c r="T31" s="1"/>
      <c r="U31" s="1"/>
      <c r="V31" s="6"/>
      <c r="W31" s="6"/>
      <c r="X31" s="6"/>
      <c r="Y31" s="1"/>
      <c r="Z31" s="1"/>
      <c r="AA31" s="1"/>
      <c r="AB31" s="1"/>
      <c r="AC31" s="1"/>
      <c r="AD31" s="3"/>
      <c r="AE31" s="1"/>
      <c r="AF31" s="1"/>
      <c r="AG31" s="10"/>
      <c r="AH31" s="10"/>
      <c r="AI31" s="10"/>
      <c r="AJ31" s="10"/>
      <c r="AK31" s="10"/>
      <c r="AL31" s="10"/>
      <c r="AM31" s="11"/>
      <c r="AN31" s="11"/>
      <c r="AO31" s="10"/>
      <c r="AP31" s="10"/>
      <c r="AQ31" s="10"/>
      <c r="AR31" s="10"/>
      <c r="AS31" s="10"/>
      <c r="AT31" s="10"/>
      <c r="AU31" s="10"/>
      <c r="AV31" s="10"/>
      <c r="AY31" s="10"/>
      <c r="AZ31" s="10"/>
      <c r="BA31" s="10"/>
      <c r="BB31" s="10"/>
      <c r="BC31" s="10">
        <v>1</v>
      </c>
      <c r="BD31" s="10">
        <v>1</v>
      </c>
      <c r="BE31" s="10">
        <v>1</v>
      </c>
      <c r="BF31" s="10">
        <v>1</v>
      </c>
      <c r="BG31" s="10">
        <v>1</v>
      </c>
      <c r="BH31" s="10">
        <v>1</v>
      </c>
      <c r="BI31" s="10">
        <v>1</v>
      </c>
      <c r="BJ31" s="10">
        <v>1</v>
      </c>
      <c r="BK31" s="10">
        <v>1</v>
      </c>
      <c r="BL31" s="10">
        <v>1</v>
      </c>
      <c r="BM31" s="10">
        <v>1</v>
      </c>
      <c r="BN31" s="10">
        <v>1</v>
      </c>
      <c r="BO31" s="10">
        <v>1</v>
      </c>
      <c r="BP31" s="10">
        <v>1</v>
      </c>
      <c r="BQ31" s="10">
        <v>1</v>
      </c>
      <c r="BR31" s="10">
        <v>1</v>
      </c>
      <c r="BS31" s="10">
        <v>1</v>
      </c>
      <c r="BT31" s="10">
        <v>1</v>
      </c>
      <c r="BU31" s="10">
        <v>1</v>
      </c>
      <c r="BV31" s="10">
        <v>1</v>
      </c>
      <c r="BW31" s="10">
        <v>1</v>
      </c>
      <c r="BX31" s="10">
        <v>1</v>
      </c>
      <c r="BY31" s="10">
        <v>1</v>
      </c>
      <c r="BZ31" s="10">
        <v>1</v>
      </c>
      <c r="CA31" s="10">
        <v>1</v>
      </c>
      <c r="CB31" s="10">
        <v>1</v>
      </c>
      <c r="CC31" s="10">
        <v>1</v>
      </c>
      <c r="CD31" s="10">
        <v>1</v>
      </c>
      <c r="CE31" s="10">
        <v>1</v>
      </c>
      <c r="CF31" s="10">
        <v>1</v>
      </c>
      <c r="CG31" s="10">
        <v>1</v>
      </c>
      <c r="CH31" s="10">
        <v>1</v>
      </c>
      <c r="CI31" s="10">
        <v>1</v>
      </c>
      <c r="CJ31" s="10">
        <v>1</v>
      </c>
      <c r="CK31" s="10">
        <v>1</v>
      </c>
      <c r="CL31" s="10">
        <v>1</v>
      </c>
      <c r="CM31" s="10">
        <v>1</v>
      </c>
      <c r="CN31" s="10">
        <v>1</v>
      </c>
      <c r="CO31" s="10">
        <v>1</v>
      </c>
      <c r="CP31" s="10">
        <v>1</v>
      </c>
      <c r="CQ31" s="10">
        <v>1</v>
      </c>
      <c r="CR31" s="10">
        <v>1</v>
      </c>
      <c r="CS31" s="10">
        <v>1</v>
      </c>
      <c r="CT31" s="10">
        <v>1</v>
      </c>
      <c r="CU31" s="10">
        <v>2</v>
      </c>
      <c r="CV31" s="10">
        <v>2</v>
      </c>
      <c r="CW31" s="10">
        <v>2</v>
      </c>
      <c r="CX31" s="10">
        <v>2</v>
      </c>
      <c r="CY31" s="10">
        <v>2</v>
      </c>
      <c r="CZ31" s="10">
        <v>2</v>
      </c>
      <c r="DA31" s="10">
        <v>2</v>
      </c>
      <c r="DB31" s="22">
        <v>2</v>
      </c>
      <c r="DC31" s="22">
        <v>3</v>
      </c>
      <c r="DD31" s="22">
        <v>4</v>
      </c>
      <c r="DE31" s="22">
        <v>4</v>
      </c>
      <c r="DF31" s="22">
        <v>4</v>
      </c>
      <c r="DG31" s="22">
        <v>5</v>
      </c>
      <c r="DH31" s="22">
        <v>4</v>
      </c>
      <c r="DI31" s="22">
        <v>5</v>
      </c>
      <c r="DJ31" s="22">
        <v>9</v>
      </c>
      <c r="DK31" s="22">
        <v>5</v>
      </c>
      <c r="DL31" s="1">
        <v>5</v>
      </c>
      <c r="DM31">
        <v>5</v>
      </c>
      <c r="DN31">
        <v>5</v>
      </c>
      <c r="DO31">
        <v>5</v>
      </c>
      <c r="DP31">
        <v>5</v>
      </c>
      <c r="DQ31">
        <v>6</v>
      </c>
      <c r="DR31">
        <v>6</v>
      </c>
      <c r="DS31">
        <v>6</v>
      </c>
      <c r="DT31">
        <v>6</v>
      </c>
      <c r="DU31">
        <v>6</v>
      </c>
      <c r="DV31">
        <v>6</v>
      </c>
      <c r="DW31">
        <v>6</v>
      </c>
      <c r="DX31">
        <v>7</v>
      </c>
      <c r="DY31">
        <v>7</v>
      </c>
      <c r="DZ31">
        <v>7</v>
      </c>
      <c r="EA31">
        <v>7</v>
      </c>
      <c r="EB31">
        <v>7</v>
      </c>
      <c r="EC31">
        <v>7</v>
      </c>
      <c r="ED31">
        <v>7</v>
      </c>
      <c r="EE31">
        <v>7</v>
      </c>
      <c r="EF31">
        <v>8</v>
      </c>
      <c r="EG31">
        <v>8</v>
      </c>
      <c r="EH31">
        <v>8</v>
      </c>
      <c r="EI31">
        <v>8</v>
      </c>
      <c r="EJ31">
        <v>8</v>
      </c>
      <c r="EK31">
        <v>11</v>
      </c>
      <c r="EL31">
        <v>11</v>
      </c>
      <c r="EM31">
        <v>12</v>
      </c>
      <c r="EN31">
        <v>12</v>
      </c>
      <c r="EO31">
        <v>12</v>
      </c>
      <c r="EP31">
        <v>12</v>
      </c>
      <c r="EQ31">
        <v>12</v>
      </c>
      <c r="ER31">
        <v>13</v>
      </c>
      <c r="ES31">
        <v>13</v>
      </c>
      <c r="ET31" s="1">
        <v>13</v>
      </c>
      <c r="EU31" s="1">
        <v>13</v>
      </c>
      <c r="EV31" s="1">
        <v>13</v>
      </c>
      <c r="EW31" s="1">
        <v>13</v>
      </c>
      <c r="EX31" s="1">
        <v>13</v>
      </c>
      <c r="EY31" s="1">
        <v>13</v>
      </c>
      <c r="EZ31" s="1">
        <v>13</v>
      </c>
      <c r="FA31" s="1">
        <v>13</v>
      </c>
      <c r="FB31" s="1">
        <v>13</v>
      </c>
      <c r="FC31" s="1">
        <v>13</v>
      </c>
      <c r="FD31" s="1">
        <v>13</v>
      </c>
      <c r="FE31" s="1">
        <v>13</v>
      </c>
      <c r="FF31" s="1">
        <v>13</v>
      </c>
      <c r="FG31" s="1">
        <v>13</v>
      </c>
      <c r="FH31" s="1">
        <v>14</v>
      </c>
      <c r="FI31" s="1">
        <v>14</v>
      </c>
      <c r="FJ31" s="1">
        <v>14</v>
      </c>
      <c r="FK31" s="1">
        <v>14</v>
      </c>
      <c r="FL31" s="28">
        <v>14</v>
      </c>
      <c r="FM31" s="28">
        <v>14</v>
      </c>
      <c r="FN31" s="28">
        <v>14</v>
      </c>
      <c r="FO31" s="28">
        <v>14</v>
      </c>
      <c r="FP31" s="28">
        <v>14</v>
      </c>
      <c r="FQ31" s="28">
        <v>14</v>
      </c>
      <c r="FR31" s="28">
        <v>14</v>
      </c>
      <c r="FS31">
        <v>14</v>
      </c>
      <c r="FT31">
        <v>15</v>
      </c>
      <c r="FU31">
        <v>15</v>
      </c>
      <c r="FV31">
        <v>15</v>
      </c>
      <c r="FW31">
        <v>15</v>
      </c>
      <c r="FX31">
        <v>15</v>
      </c>
      <c r="FY31">
        <v>15</v>
      </c>
      <c r="FZ31">
        <v>15</v>
      </c>
      <c r="GA31">
        <v>15</v>
      </c>
      <c r="GB31">
        <v>15</v>
      </c>
      <c r="GC31">
        <v>15</v>
      </c>
      <c r="GD31">
        <v>15</v>
      </c>
      <c r="GE31">
        <v>15</v>
      </c>
      <c r="GF31">
        <v>15</v>
      </c>
      <c r="GG31">
        <v>16</v>
      </c>
      <c r="GH31">
        <v>21</v>
      </c>
      <c r="GI31">
        <v>21</v>
      </c>
      <c r="GJ31">
        <v>22</v>
      </c>
      <c r="GK31">
        <v>30</v>
      </c>
      <c r="GL31">
        <v>139</v>
      </c>
      <c r="GM31">
        <v>152</v>
      </c>
      <c r="GN31">
        <v>163</v>
      </c>
      <c r="GO31">
        <v>170</v>
      </c>
      <c r="GP31">
        <v>184</v>
      </c>
      <c r="GQ31">
        <v>224</v>
      </c>
      <c r="GR31">
        <v>247</v>
      </c>
      <c r="GS31">
        <v>292</v>
      </c>
      <c r="GT31">
        <v>316</v>
      </c>
      <c r="GU31">
        <v>343</v>
      </c>
    </row>
    <row r="32" spans="1:203" ht="14.45" customHeight="1" x14ac:dyDescent="0.25">
      <c r="A32" s="2" t="s">
        <v>51</v>
      </c>
      <c r="G32">
        <v>1</v>
      </c>
      <c r="H32">
        <v>2</v>
      </c>
      <c r="I32">
        <v>2</v>
      </c>
      <c r="J32" s="1">
        <v>2</v>
      </c>
      <c r="K32" s="1">
        <v>2</v>
      </c>
      <c r="L32" s="1">
        <v>2</v>
      </c>
      <c r="M32" s="1">
        <v>2</v>
      </c>
      <c r="N32" s="1">
        <v>2</v>
      </c>
      <c r="O32" s="1">
        <v>2</v>
      </c>
      <c r="P32" s="1">
        <v>2</v>
      </c>
      <c r="Q32" s="1">
        <v>2</v>
      </c>
      <c r="R32" s="1">
        <v>2</v>
      </c>
      <c r="S32" s="1">
        <v>6</v>
      </c>
      <c r="T32" s="1">
        <v>8</v>
      </c>
      <c r="U32" s="1">
        <v>22</v>
      </c>
      <c r="V32" s="1">
        <v>22</v>
      </c>
      <c r="W32" s="1">
        <v>22</v>
      </c>
      <c r="X32" s="1">
        <v>24</v>
      </c>
      <c r="Y32" s="1">
        <v>24</v>
      </c>
      <c r="Z32" s="1">
        <v>24</v>
      </c>
      <c r="AA32" s="3">
        <v>22</v>
      </c>
      <c r="AB32" s="1">
        <v>22</v>
      </c>
      <c r="AC32" s="1">
        <v>23</v>
      </c>
      <c r="AD32" s="1">
        <v>23</v>
      </c>
      <c r="AE32" s="1">
        <v>23</v>
      </c>
      <c r="AF32" s="1">
        <v>24</v>
      </c>
      <c r="AG32" s="10">
        <v>24</v>
      </c>
      <c r="AH32" s="10">
        <v>26</v>
      </c>
      <c r="AI32" s="10">
        <v>26</v>
      </c>
      <c r="AJ32" s="10">
        <v>26</v>
      </c>
      <c r="AK32" s="10">
        <v>26</v>
      </c>
      <c r="AL32" s="10">
        <v>25</v>
      </c>
      <c r="AM32" s="10">
        <v>26</v>
      </c>
      <c r="AN32" s="10">
        <v>26</v>
      </c>
      <c r="AO32" s="10">
        <v>26</v>
      </c>
      <c r="AP32" s="10">
        <v>26</v>
      </c>
      <c r="AQ32" s="10">
        <v>26</v>
      </c>
      <c r="AR32" s="10">
        <v>32</v>
      </c>
      <c r="AS32" s="10">
        <v>32</v>
      </c>
      <c r="AT32" s="10">
        <v>58</v>
      </c>
      <c r="AU32" s="9">
        <v>72</v>
      </c>
      <c r="AV32" s="10">
        <v>72</v>
      </c>
      <c r="AW32" s="10">
        <v>72</v>
      </c>
      <c r="AX32">
        <v>72</v>
      </c>
      <c r="AY32" s="10">
        <v>72</v>
      </c>
      <c r="AZ32" s="10">
        <v>72</v>
      </c>
      <c r="BA32" s="10">
        <v>72</v>
      </c>
      <c r="BB32" s="10">
        <v>73</v>
      </c>
      <c r="BC32" s="10">
        <v>73</v>
      </c>
      <c r="BD32" s="10">
        <v>73</v>
      </c>
      <c r="BE32" s="10">
        <v>77</v>
      </c>
      <c r="BF32" s="10">
        <v>77</v>
      </c>
      <c r="BG32" s="10">
        <v>77</v>
      </c>
      <c r="BH32" s="10">
        <v>77</v>
      </c>
      <c r="BI32" s="10">
        <v>77</v>
      </c>
      <c r="BJ32" s="10">
        <v>77</v>
      </c>
      <c r="BK32" s="10">
        <v>78</v>
      </c>
      <c r="BL32" s="10">
        <v>78</v>
      </c>
      <c r="BM32" s="10">
        <v>78</v>
      </c>
      <c r="BN32" s="10">
        <v>79</v>
      </c>
      <c r="BO32" s="10">
        <v>79</v>
      </c>
      <c r="BP32">
        <f>SUM(19,3,1,58)</f>
        <v>81</v>
      </c>
      <c r="BQ32" s="10">
        <v>98</v>
      </c>
      <c r="BR32" s="10">
        <v>98</v>
      </c>
      <c r="BS32" s="10">
        <v>98</v>
      </c>
      <c r="BT32">
        <f>SUM(33,3,1,61)</f>
        <v>98</v>
      </c>
      <c r="BU32">
        <f>SUM(32,3,1,61)</f>
        <v>97</v>
      </c>
      <c r="BV32">
        <f>SUM(33,3,1,60)</f>
        <v>97</v>
      </c>
      <c r="BW32" s="10">
        <v>98</v>
      </c>
      <c r="BX32" s="10">
        <v>101</v>
      </c>
      <c r="BY32" s="10">
        <v>101</v>
      </c>
      <c r="BZ32" s="10">
        <v>101</v>
      </c>
      <c r="CA32" s="10">
        <v>101</v>
      </c>
      <c r="CB32">
        <f>SUM(37,3,1,60)</f>
        <v>101</v>
      </c>
      <c r="CC32">
        <f>SUM(29,3,1,68)</f>
        <v>101</v>
      </c>
      <c r="CD32">
        <f>SUM(28,3,1,68)</f>
        <v>100</v>
      </c>
      <c r="CE32">
        <f>SUM(28,3,1,68)</f>
        <v>100</v>
      </c>
      <c r="CF32">
        <f>SUM(30,3,1,68)</f>
        <v>102</v>
      </c>
      <c r="CG32">
        <f>SUM(30,3,1,68)</f>
        <v>102</v>
      </c>
      <c r="CH32" s="10">
        <v>102</v>
      </c>
      <c r="CI32">
        <f>SUM(32,3,1,66,)</f>
        <v>102</v>
      </c>
      <c r="CJ32">
        <f>SUM(33,3,1,66)</f>
        <v>103</v>
      </c>
      <c r="CK32">
        <f>SUM(33,3,1,65)</f>
        <v>102</v>
      </c>
      <c r="CL32" s="10">
        <v>102</v>
      </c>
      <c r="CM32" s="10">
        <v>102</v>
      </c>
      <c r="CN32">
        <f>SUM(32,3,1,66)</f>
        <v>102</v>
      </c>
      <c r="CO32">
        <f>SUM(34,3,1,64)</f>
        <v>102</v>
      </c>
      <c r="CP32" s="10">
        <v>102</v>
      </c>
      <c r="CQ32" s="10">
        <v>102</v>
      </c>
      <c r="CR32">
        <f>SUM(35,3,1,63)</f>
        <v>102</v>
      </c>
      <c r="CS32" s="10">
        <v>103</v>
      </c>
      <c r="CT32" s="10">
        <v>105</v>
      </c>
      <c r="CU32">
        <f>SUM(37,3,1,64,)</f>
        <v>105</v>
      </c>
      <c r="CV32">
        <f>SUM(37,3,1,63,)</f>
        <v>104</v>
      </c>
      <c r="CW32">
        <v>104</v>
      </c>
      <c r="CX32">
        <f>SUM(37,4,1,63)</f>
        <v>105</v>
      </c>
      <c r="CY32" s="10">
        <v>105</v>
      </c>
      <c r="CZ32" s="10">
        <v>105</v>
      </c>
      <c r="DA32" s="10">
        <v>105</v>
      </c>
      <c r="DB32" s="22">
        <v>105</v>
      </c>
      <c r="DC32" s="22">
        <v>102</v>
      </c>
      <c r="DD32" s="22">
        <v>105</v>
      </c>
      <c r="DE32" s="22">
        <v>104</v>
      </c>
      <c r="DF32" s="22">
        <v>104</v>
      </c>
      <c r="DG32" s="22">
        <v>106</v>
      </c>
      <c r="DH32" s="22">
        <v>107</v>
      </c>
      <c r="DI32" s="22">
        <v>107</v>
      </c>
      <c r="DJ32" s="22">
        <v>107</v>
      </c>
      <c r="DK32" s="22">
        <v>107</v>
      </c>
      <c r="DL32">
        <v>107</v>
      </c>
      <c r="DM32">
        <v>124</v>
      </c>
      <c r="DN32">
        <v>125</v>
      </c>
      <c r="DO32">
        <v>130</v>
      </c>
      <c r="DP32">
        <v>130</v>
      </c>
      <c r="DQ32">
        <v>130</v>
      </c>
      <c r="DR32">
        <v>129</v>
      </c>
      <c r="DS32">
        <v>130</v>
      </c>
      <c r="DT32">
        <v>131</v>
      </c>
      <c r="DU32">
        <v>131</v>
      </c>
      <c r="DV32">
        <v>137</v>
      </c>
      <c r="DW32">
        <v>138</v>
      </c>
      <c r="DX32">
        <v>139</v>
      </c>
      <c r="DY32">
        <v>141</v>
      </c>
      <c r="DZ32">
        <v>143</v>
      </c>
      <c r="EA32">
        <v>145</v>
      </c>
      <c r="EB32">
        <v>145</v>
      </c>
      <c r="EC32">
        <v>157</v>
      </c>
      <c r="ED32">
        <v>160</v>
      </c>
      <c r="EE32">
        <v>163</v>
      </c>
      <c r="EF32">
        <v>163</v>
      </c>
      <c r="EG32">
        <v>170</v>
      </c>
      <c r="EH32">
        <v>172</v>
      </c>
      <c r="EI32">
        <v>174</v>
      </c>
      <c r="EJ32">
        <v>174</v>
      </c>
      <c r="EK32">
        <v>177</v>
      </c>
      <c r="EL32">
        <v>182</v>
      </c>
      <c r="EM32">
        <v>189</v>
      </c>
      <c r="EN32">
        <v>190</v>
      </c>
      <c r="EO32">
        <v>194</v>
      </c>
      <c r="EP32">
        <v>197</v>
      </c>
      <c r="EQ32">
        <v>203</v>
      </c>
      <c r="ER32">
        <v>213</v>
      </c>
      <c r="ES32">
        <v>222</v>
      </c>
      <c r="ET32" s="1">
        <v>225</v>
      </c>
      <c r="EU32" s="1">
        <v>225</v>
      </c>
      <c r="EV32" s="1">
        <v>248</v>
      </c>
      <c r="EW32" s="1">
        <v>251</v>
      </c>
      <c r="EX32" s="1">
        <v>253</v>
      </c>
      <c r="EY32" s="1">
        <v>257</v>
      </c>
      <c r="EZ32" s="1">
        <v>257</v>
      </c>
      <c r="FA32" s="1">
        <v>259</v>
      </c>
      <c r="FB32" s="1">
        <v>261</v>
      </c>
      <c r="FC32" s="1">
        <v>257</v>
      </c>
      <c r="FD32" s="1">
        <v>257</v>
      </c>
      <c r="FE32" s="1">
        <v>249</v>
      </c>
      <c r="FF32" s="1">
        <v>251</v>
      </c>
      <c r="FG32" s="1">
        <v>256</v>
      </c>
      <c r="FH32" s="1">
        <v>256</v>
      </c>
      <c r="FI32" s="1">
        <v>262</v>
      </c>
      <c r="FJ32" s="1">
        <v>264</v>
      </c>
      <c r="FK32" s="1">
        <v>264</v>
      </c>
      <c r="FL32" s="28">
        <v>268</v>
      </c>
      <c r="FM32" s="28">
        <v>271</v>
      </c>
      <c r="FN32" s="28">
        <v>270</v>
      </c>
      <c r="FO32" s="28">
        <v>279</v>
      </c>
      <c r="FP32" s="28">
        <v>282</v>
      </c>
      <c r="FQ32" s="28">
        <v>288</v>
      </c>
      <c r="FR32" s="28">
        <v>291</v>
      </c>
      <c r="FS32">
        <v>295</v>
      </c>
      <c r="FT32">
        <v>299</v>
      </c>
      <c r="FU32">
        <v>297</v>
      </c>
      <c r="FV32">
        <v>299</v>
      </c>
      <c r="FW32">
        <v>304</v>
      </c>
      <c r="FX32">
        <v>308</v>
      </c>
      <c r="FY32">
        <v>310</v>
      </c>
      <c r="FZ32">
        <v>316</v>
      </c>
      <c r="GA32">
        <v>319</v>
      </c>
      <c r="GB32">
        <v>318</v>
      </c>
      <c r="GC32">
        <v>319</v>
      </c>
      <c r="GD32">
        <v>320</v>
      </c>
      <c r="GE32">
        <v>322</v>
      </c>
      <c r="GF32">
        <v>322</v>
      </c>
      <c r="GG32">
        <v>324</v>
      </c>
      <c r="GH32">
        <v>322</v>
      </c>
      <c r="GI32">
        <v>323</v>
      </c>
      <c r="GJ32">
        <v>325</v>
      </c>
      <c r="GK32">
        <v>326</v>
      </c>
      <c r="GL32">
        <v>328</v>
      </c>
      <c r="GM32">
        <v>328</v>
      </c>
      <c r="GN32">
        <v>327</v>
      </c>
      <c r="GO32">
        <v>328</v>
      </c>
      <c r="GP32">
        <v>330</v>
      </c>
      <c r="GQ32">
        <v>332</v>
      </c>
      <c r="GR32">
        <v>337</v>
      </c>
      <c r="GS32">
        <v>338</v>
      </c>
      <c r="GT32">
        <v>339</v>
      </c>
      <c r="GU32">
        <v>338</v>
      </c>
    </row>
    <row r="33" spans="1:203" ht="14.45" customHeight="1" x14ac:dyDescent="0.25">
      <c r="A33" s="5" t="s">
        <v>125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>
        <v>1</v>
      </c>
      <c r="AP33" s="10">
        <v>1</v>
      </c>
      <c r="AQ33" s="10">
        <v>1</v>
      </c>
      <c r="AR33" s="10">
        <v>1</v>
      </c>
      <c r="AS33" s="10">
        <v>1</v>
      </c>
      <c r="AT33" s="10">
        <v>1</v>
      </c>
      <c r="AU33" s="10">
        <v>1</v>
      </c>
      <c r="AV33" s="10">
        <v>1</v>
      </c>
      <c r="AW33" s="10">
        <v>1</v>
      </c>
      <c r="AX33" s="10">
        <v>1</v>
      </c>
      <c r="AY33" s="10">
        <v>1</v>
      </c>
      <c r="AZ33" s="10">
        <v>2</v>
      </c>
      <c r="BA33" s="10">
        <v>2</v>
      </c>
      <c r="BB33" s="10">
        <v>2</v>
      </c>
      <c r="BC33" s="10">
        <v>2</v>
      </c>
      <c r="BD33" s="10">
        <v>2</v>
      </c>
      <c r="BE33" s="10">
        <v>2</v>
      </c>
      <c r="BF33" s="10">
        <v>2</v>
      </c>
      <c r="BG33" s="10">
        <v>2</v>
      </c>
      <c r="BH33" s="10">
        <v>2</v>
      </c>
      <c r="BI33" s="10">
        <v>2</v>
      </c>
      <c r="BJ33" s="10">
        <v>2</v>
      </c>
      <c r="BK33" s="10">
        <v>2</v>
      </c>
      <c r="BL33" s="10">
        <v>2</v>
      </c>
      <c r="BM33" s="10">
        <v>2</v>
      </c>
      <c r="BN33" s="10">
        <v>2</v>
      </c>
      <c r="BO33" s="10">
        <v>2</v>
      </c>
      <c r="BP33" s="10">
        <v>2</v>
      </c>
      <c r="BQ33" s="10">
        <v>2</v>
      </c>
      <c r="BR33" s="10">
        <v>2</v>
      </c>
      <c r="BS33" s="10">
        <v>2</v>
      </c>
      <c r="BT33" s="10">
        <v>2</v>
      </c>
      <c r="BU33" s="10">
        <v>2</v>
      </c>
      <c r="BV33" s="10">
        <v>2</v>
      </c>
      <c r="BW33" s="10">
        <v>2</v>
      </c>
      <c r="BX33" s="10">
        <v>3</v>
      </c>
      <c r="BY33" s="10">
        <v>3</v>
      </c>
      <c r="BZ33" s="10">
        <v>3</v>
      </c>
      <c r="CA33" s="10">
        <v>3</v>
      </c>
      <c r="CB33" s="10">
        <v>3</v>
      </c>
      <c r="CC33" s="10">
        <v>3</v>
      </c>
      <c r="CD33" s="10">
        <v>3</v>
      </c>
      <c r="CE33" s="10">
        <v>3</v>
      </c>
      <c r="CF33" s="10">
        <v>3</v>
      </c>
      <c r="CG33" s="10">
        <v>3</v>
      </c>
      <c r="CH33" s="10">
        <v>3</v>
      </c>
      <c r="CI33" s="10">
        <v>6</v>
      </c>
      <c r="CJ33" s="10">
        <v>15</v>
      </c>
      <c r="CK33" s="10">
        <v>52</v>
      </c>
      <c r="CL33" s="10">
        <v>70</v>
      </c>
      <c r="CM33" s="10">
        <v>70</v>
      </c>
      <c r="CN33" s="10">
        <v>88</v>
      </c>
      <c r="CO33">
        <f>SUM(85,7,1)</f>
        <v>93</v>
      </c>
      <c r="CP33" s="10">
        <v>94</v>
      </c>
      <c r="CQ33" s="10">
        <v>94</v>
      </c>
      <c r="CR33" s="10">
        <v>96</v>
      </c>
      <c r="CS33" s="10">
        <v>96</v>
      </c>
      <c r="CT33" s="10">
        <v>96</v>
      </c>
      <c r="CU33" s="10">
        <v>98</v>
      </c>
      <c r="CV33" s="10">
        <v>104</v>
      </c>
      <c r="CW33" s="10">
        <v>116</v>
      </c>
      <c r="CX33">
        <f>SUM(96,18,1,2)</f>
        <v>117</v>
      </c>
      <c r="CY33" s="10">
        <v>135</v>
      </c>
      <c r="CZ33" s="10">
        <v>135</v>
      </c>
      <c r="DA33" s="10">
        <v>136</v>
      </c>
      <c r="DB33" s="10">
        <v>140</v>
      </c>
      <c r="DC33" s="10">
        <v>144</v>
      </c>
      <c r="DD33" s="22">
        <v>148</v>
      </c>
      <c r="DE33" s="22">
        <v>149</v>
      </c>
      <c r="DF33" s="22">
        <v>149</v>
      </c>
      <c r="DG33" s="22">
        <v>155</v>
      </c>
      <c r="DH33" s="22">
        <v>161</v>
      </c>
      <c r="DI33" s="22">
        <v>165</v>
      </c>
      <c r="DJ33" s="22">
        <v>170</v>
      </c>
      <c r="DK33" s="22">
        <v>172</v>
      </c>
      <c r="DL33">
        <v>179</v>
      </c>
      <c r="DM33">
        <v>273</v>
      </c>
      <c r="DN33">
        <v>210</v>
      </c>
      <c r="DO33">
        <v>215</v>
      </c>
      <c r="DP33">
        <v>215</v>
      </c>
      <c r="DQ33">
        <v>215</v>
      </c>
      <c r="DR33">
        <v>220</v>
      </c>
      <c r="DS33">
        <v>224</v>
      </c>
      <c r="DT33">
        <v>222</v>
      </c>
      <c r="DU33">
        <v>223</v>
      </c>
      <c r="DV33">
        <v>223</v>
      </c>
      <c r="DW33">
        <v>223</v>
      </c>
      <c r="DX33">
        <v>223</v>
      </c>
      <c r="DY33">
        <v>226</v>
      </c>
      <c r="DZ33">
        <v>226</v>
      </c>
      <c r="EA33">
        <v>227</v>
      </c>
      <c r="EB33">
        <v>227</v>
      </c>
      <c r="EC33">
        <v>228</v>
      </c>
      <c r="ED33">
        <v>228</v>
      </c>
      <c r="EE33">
        <v>228</v>
      </c>
      <c r="EF33">
        <v>229</v>
      </c>
      <c r="EG33">
        <v>228</v>
      </c>
      <c r="EH33">
        <v>228</v>
      </c>
      <c r="EI33">
        <v>228</v>
      </c>
      <c r="EJ33">
        <v>228</v>
      </c>
      <c r="EK33">
        <v>228</v>
      </c>
      <c r="EL33">
        <v>230</v>
      </c>
      <c r="EM33">
        <v>230</v>
      </c>
      <c r="EN33">
        <v>230</v>
      </c>
      <c r="EO33">
        <v>230</v>
      </c>
      <c r="EP33">
        <v>230</v>
      </c>
      <c r="EQ33">
        <v>230</v>
      </c>
      <c r="ER33">
        <v>229</v>
      </c>
      <c r="ES33">
        <v>228</v>
      </c>
      <c r="ET33">
        <v>227</v>
      </c>
      <c r="EU33" s="1">
        <v>228</v>
      </c>
      <c r="EV33" s="1">
        <v>228</v>
      </c>
      <c r="EW33" s="1">
        <v>228</v>
      </c>
      <c r="EX33" s="1">
        <v>229</v>
      </c>
      <c r="EY33" s="1">
        <v>229</v>
      </c>
      <c r="EZ33" s="1">
        <v>231</v>
      </c>
      <c r="FA33" s="1">
        <v>231</v>
      </c>
      <c r="FB33" s="1">
        <v>236</v>
      </c>
      <c r="FC33" s="1">
        <v>236</v>
      </c>
      <c r="FD33" s="1">
        <v>236</v>
      </c>
      <c r="FE33" s="1">
        <v>235</v>
      </c>
      <c r="FF33" s="1">
        <v>238</v>
      </c>
      <c r="FG33" s="1">
        <v>240</v>
      </c>
      <c r="FH33" s="1">
        <v>281</v>
      </c>
      <c r="FI33" s="1">
        <v>281</v>
      </c>
      <c r="FJ33" s="1">
        <v>282</v>
      </c>
      <c r="FK33" s="1">
        <v>282</v>
      </c>
      <c r="FL33" s="28">
        <v>281</v>
      </c>
      <c r="FM33" s="28">
        <v>280</v>
      </c>
      <c r="FN33" s="28">
        <v>291</v>
      </c>
      <c r="FO33" s="28">
        <v>304</v>
      </c>
      <c r="FP33" s="28">
        <v>305</v>
      </c>
      <c r="FQ33" s="28">
        <v>308</v>
      </c>
      <c r="FR33" s="28">
        <v>310</v>
      </c>
      <c r="FS33">
        <v>310</v>
      </c>
      <c r="FT33">
        <v>316</v>
      </c>
      <c r="FU33">
        <v>316</v>
      </c>
      <c r="FV33">
        <v>315</v>
      </c>
      <c r="FW33">
        <v>316</v>
      </c>
      <c r="FX33">
        <v>316</v>
      </c>
      <c r="FY33">
        <v>317</v>
      </c>
      <c r="FZ33">
        <v>318</v>
      </c>
      <c r="GA33">
        <v>318</v>
      </c>
      <c r="GB33">
        <v>320</v>
      </c>
      <c r="GC33">
        <v>320</v>
      </c>
      <c r="GD33">
        <v>320</v>
      </c>
      <c r="GE33">
        <v>320</v>
      </c>
      <c r="GF33">
        <v>321</v>
      </c>
      <c r="GG33">
        <v>320</v>
      </c>
      <c r="GH33">
        <v>320</v>
      </c>
      <c r="GI33">
        <v>320</v>
      </c>
      <c r="GJ33">
        <v>320</v>
      </c>
      <c r="GK33">
        <v>320</v>
      </c>
      <c r="GL33">
        <v>320</v>
      </c>
      <c r="GM33">
        <v>320</v>
      </c>
      <c r="GN33">
        <v>320</v>
      </c>
      <c r="GO33">
        <v>321</v>
      </c>
      <c r="GP33">
        <v>321</v>
      </c>
      <c r="GQ33">
        <v>321</v>
      </c>
      <c r="GR33">
        <v>322</v>
      </c>
      <c r="GS33">
        <v>321</v>
      </c>
      <c r="GT33">
        <v>321</v>
      </c>
      <c r="GU33">
        <v>322</v>
      </c>
    </row>
    <row r="34" spans="1:203" x14ac:dyDescent="0.25">
      <c r="A34" s="2" t="s">
        <v>187</v>
      </c>
      <c r="J34" s="1"/>
      <c r="K34" s="1"/>
      <c r="L34" s="1"/>
      <c r="M34" s="3"/>
      <c r="N34" s="1"/>
      <c r="O34" s="3"/>
      <c r="P34" s="1"/>
      <c r="Q34" s="3"/>
      <c r="R34" s="1"/>
      <c r="S34" s="3"/>
      <c r="T34" s="3"/>
      <c r="U34" s="1"/>
      <c r="V34" s="3"/>
      <c r="W34" s="1"/>
      <c r="X34" s="3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  <c r="AM34" s="11"/>
      <c r="AN34" s="10"/>
      <c r="AO34" s="10"/>
      <c r="AP34" s="10"/>
      <c r="AQ34" s="10"/>
      <c r="AR34" s="10"/>
      <c r="AS34" s="11"/>
      <c r="AT34" s="10"/>
      <c r="AU34" s="9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CA34" s="10"/>
      <c r="CC34" s="10"/>
      <c r="CH34" s="10">
        <v>1</v>
      </c>
      <c r="CI34" s="10">
        <v>1</v>
      </c>
      <c r="CJ34" s="10">
        <v>1</v>
      </c>
      <c r="CK34" s="10">
        <v>1</v>
      </c>
      <c r="CL34" s="10">
        <v>1</v>
      </c>
      <c r="CM34" s="10">
        <v>1</v>
      </c>
      <c r="CN34" s="10">
        <v>1</v>
      </c>
      <c r="CO34" s="10">
        <v>1</v>
      </c>
      <c r="CP34" s="10">
        <v>2</v>
      </c>
      <c r="CQ34" s="10">
        <v>2</v>
      </c>
      <c r="CR34" s="10">
        <v>2</v>
      </c>
      <c r="CS34" s="10">
        <v>2</v>
      </c>
      <c r="CT34" s="10">
        <v>2</v>
      </c>
      <c r="CU34" s="10">
        <v>2</v>
      </c>
      <c r="CV34" s="10">
        <v>2</v>
      </c>
      <c r="CW34" s="10">
        <v>2</v>
      </c>
      <c r="CX34" s="10">
        <v>2</v>
      </c>
      <c r="CY34" s="10">
        <v>2</v>
      </c>
      <c r="CZ34" s="10">
        <v>2</v>
      </c>
      <c r="DA34" s="10">
        <v>2</v>
      </c>
      <c r="DB34" s="22">
        <v>2</v>
      </c>
      <c r="DC34" s="22">
        <v>2</v>
      </c>
      <c r="DD34" s="22">
        <v>2</v>
      </c>
      <c r="DE34" s="22">
        <v>2</v>
      </c>
      <c r="DF34" s="22">
        <v>2</v>
      </c>
      <c r="DG34" s="22">
        <v>3</v>
      </c>
      <c r="DH34" s="22">
        <v>2</v>
      </c>
      <c r="DI34" s="22">
        <v>1</v>
      </c>
      <c r="DJ34" s="22">
        <v>1</v>
      </c>
      <c r="DK34" s="22">
        <v>1</v>
      </c>
      <c r="DL34">
        <v>1</v>
      </c>
      <c r="DM34">
        <v>1</v>
      </c>
      <c r="DN34">
        <v>3</v>
      </c>
      <c r="DO34">
        <v>3</v>
      </c>
      <c r="DP34">
        <v>3</v>
      </c>
      <c r="DQ34">
        <v>3</v>
      </c>
      <c r="DR34">
        <v>4</v>
      </c>
      <c r="DS34">
        <v>5</v>
      </c>
      <c r="DT34">
        <v>5</v>
      </c>
      <c r="DU34">
        <v>5</v>
      </c>
      <c r="DV34">
        <v>5</v>
      </c>
      <c r="DW34">
        <v>5</v>
      </c>
      <c r="DX34">
        <v>5</v>
      </c>
      <c r="DY34">
        <v>7</v>
      </c>
      <c r="DZ34">
        <v>7</v>
      </c>
      <c r="EA34">
        <v>7</v>
      </c>
      <c r="EB34">
        <v>7</v>
      </c>
      <c r="EC34">
        <v>7</v>
      </c>
      <c r="ED34">
        <v>7</v>
      </c>
      <c r="EE34">
        <v>7</v>
      </c>
      <c r="EF34">
        <v>7</v>
      </c>
      <c r="EG34">
        <v>7</v>
      </c>
      <c r="EH34">
        <v>7</v>
      </c>
      <c r="EI34">
        <v>7</v>
      </c>
      <c r="EJ34">
        <v>7</v>
      </c>
      <c r="EK34">
        <v>7</v>
      </c>
      <c r="EL34">
        <v>7</v>
      </c>
      <c r="EM34">
        <v>7</v>
      </c>
      <c r="EN34">
        <v>7</v>
      </c>
      <c r="EO34">
        <v>7</v>
      </c>
      <c r="EP34">
        <v>7</v>
      </c>
      <c r="EQ34">
        <v>7</v>
      </c>
      <c r="ER34">
        <v>7</v>
      </c>
      <c r="ES34">
        <v>8</v>
      </c>
      <c r="ET34" s="1">
        <v>8</v>
      </c>
      <c r="EU34" s="1">
        <v>8</v>
      </c>
      <c r="EV34" s="1">
        <v>8</v>
      </c>
      <c r="EW34" s="1">
        <v>8</v>
      </c>
      <c r="EX34" s="1">
        <v>9</v>
      </c>
      <c r="EY34" s="1">
        <v>9</v>
      </c>
      <c r="EZ34" s="1">
        <v>9</v>
      </c>
      <c r="FA34" s="1">
        <v>9</v>
      </c>
      <c r="FB34" s="1">
        <v>10</v>
      </c>
      <c r="FC34" s="1">
        <v>10</v>
      </c>
      <c r="FD34" s="1">
        <v>10</v>
      </c>
      <c r="FE34" s="1">
        <v>10</v>
      </c>
      <c r="FF34" s="1">
        <v>10</v>
      </c>
      <c r="FG34" s="1">
        <v>18</v>
      </c>
      <c r="FH34" s="1">
        <v>18</v>
      </c>
      <c r="FI34" s="1">
        <v>18</v>
      </c>
      <c r="FJ34" s="1">
        <v>19</v>
      </c>
      <c r="FK34" s="1">
        <v>19</v>
      </c>
      <c r="FL34" s="28">
        <v>21</v>
      </c>
      <c r="FM34" s="28">
        <v>21</v>
      </c>
      <c r="FN34" s="28">
        <v>21</v>
      </c>
      <c r="FO34" s="28">
        <v>45</v>
      </c>
      <c r="FP34" s="28">
        <v>81</v>
      </c>
      <c r="FQ34" s="28">
        <v>94</v>
      </c>
      <c r="FR34" s="28">
        <v>94</v>
      </c>
      <c r="FS34">
        <v>94</v>
      </c>
      <c r="FT34">
        <v>94</v>
      </c>
      <c r="FU34">
        <v>98</v>
      </c>
      <c r="FV34">
        <v>100</v>
      </c>
      <c r="FW34">
        <v>107</v>
      </c>
      <c r="FX34">
        <v>122</v>
      </c>
      <c r="FY34">
        <v>146</v>
      </c>
      <c r="FZ34">
        <v>152</v>
      </c>
      <c r="GA34">
        <v>153</v>
      </c>
      <c r="GB34">
        <v>156</v>
      </c>
      <c r="GC34">
        <v>164</v>
      </c>
      <c r="GD34">
        <v>184</v>
      </c>
      <c r="GE34">
        <v>204</v>
      </c>
      <c r="GF34">
        <v>207</v>
      </c>
      <c r="GG34">
        <v>207</v>
      </c>
      <c r="GH34">
        <v>219</v>
      </c>
      <c r="GI34">
        <v>219</v>
      </c>
      <c r="GJ34">
        <v>219</v>
      </c>
      <c r="GK34">
        <v>222</v>
      </c>
      <c r="GL34">
        <v>223</v>
      </c>
      <c r="GM34">
        <v>225</v>
      </c>
      <c r="GN34">
        <v>227</v>
      </c>
      <c r="GO34">
        <v>228</v>
      </c>
      <c r="GP34">
        <v>225</v>
      </c>
      <c r="GQ34">
        <v>224</v>
      </c>
      <c r="GR34">
        <v>231</v>
      </c>
      <c r="GS34">
        <v>232</v>
      </c>
      <c r="GT34">
        <v>233</v>
      </c>
      <c r="GU34">
        <v>317</v>
      </c>
    </row>
    <row r="35" spans="1:203" x14ac:dyDescent="0.25">
      <c r="A35" s="2" t="s">
        <v>22</v>
      </c>
      <c r="B35">
        <v>3</v>
      </c>
      <c r="C35">
        <v>1</v>
      </c>
      <c r="D35">
        <v>1</v>
      </c>
      <c r="E35">
        <v>6</v>
      </c>
      <c r="F35">
        <v>6</v>
      </c>
      <c r="G35">
        <v>7</v>
      </c>
      <c r="H35">
        <v>7</v>
      </c>
      <c r="I35">
        <v>8</v>
      </c>
      <c r="J35">
        <v>9</v>
      </c>
      <c r="K35">
        <v>14</v>
      </c>
      <c r="L35">
        <v>21</v>
      </c>
      <c r="M35">
        <v>25</v>
      </c>
      <c r="N35">
        <v>26</v>
      </c>
      <c r="O35">
        <v>28</v>
      </c>
      <c r="P35">
        <v>30</v>
      </c>
      <c r="Q35">
        <v>35</v>
      </c>
      <c r="R35" s="1">
        <v>41</v>
      </c>
      <c r="S35" s="3">
        <v>23</v>
      </c>
      <c r="T35" s="1">
        <v>23</v>
      </c>
      <c r="U35" s="1">
        <v>24</v>
      </c>
      <c r="V35" s="1">
        <v>24</v>
      </c>
      <c r="W35" s="1">
        <v>24</v>
      </c>
      <c r="X35" s="1">
        <v>26</v>
      </c>
      <c r="Y35" s="1">
        <v>68</v>
      </c>
      <c r="Z35" s="1">
        <v>94</v>
      </c>
      <c r="AA35" s="1">
        <v>118</v>
      </c>
      <c r="AB35" s="1">
        <v>118</v>
      </c>
      <c r="AC35" s="1">
        <v>119</v>
      </c>
      <c r="AD35" s="10">
        <v>123</v>
      </c>
      <c r="AE35" s="10">
        <v>128</v>
      </c>
      <c r="AF35" s="10">
        <v>165</v>
      </c>
      <c r="AG35" s="10">
        <v>171</v>
      </c>
      <c r="AH35" s="10">
        <v>171</v>
      </c>
      <c r="AI35" s="10">
        <v>171</v>
      </c>
      <c r="AJ35" s="10">
        <v>171</v>
      </c>
      <c r="AK35" s="10">
        <v>172</v>
      </c>
      <c r="AL35" s="10">
        <v>172</v>
      </c>
      <c r="AM35" s="11">
        <v>168</v>
      </c>
      <c r="AN35" s="10">
        <v>170</v>
      </c>
      <c r="AO35" s="10">
        <v>170</v>
      </c>
      <c r="AP35" s="10">
        <v>171</v>
      </c>
      <c r="AQ35" s="10">
        <v>171</v>
      </c>
      <c r="AR35" s="10">
        <v>171</v>
      </c>
      <c r="AS35" s="10">
        <v>171</v>
      </c>
      <c r="AT35" s="10">
        <v>171</v>
      </c>
      <c r="AU35" s="10">
        <v>171</v>
      </c>
      <c r="AV35" s="10">
        <v>171</v>
      </c>
      <c r="AW35" s="10">
        <v>171</v>
      </c>
      <c r="AX35" s="10">
        <v>171</v>
      </c>
      <c r="AY35" s="10">
        <v>171</v>
      </c>
      <c r="AZ35" s="10">
        <v>171</v>
      </c>
      <c r="BA35" s="11">
        <v>170</v>
      </c>
      <c r="BB35" s="10">
        <v>170</v>
      </c>
      <c r="BC35" s="10">
        <v>170</v>
      </c>
      <c r="BD35" s="10">
        <v>170</v>
      </c>
      <c r="BE35" s="10">
        <v>170</v>
      </c>
      <c r="BF35" s="10">
        <v>170</v>
      </c>
      <c r="BG35" s="10">
        <v>170</v>
      </c>
      <c r="BH35" s="10">
        <v>170</v>
      </c>
      <c r="BI35" s="10">
        <v>170</v>
      </c>
      <c r="BJ35" s="10">
        <v>170</v>
      </c>
      <c r="BK35" s="10">
        <v>170</v>
      </c>
      <c r="BL35" s="10">
        <v>170</v>
      </c>
      <c r="BM35" s="10">
        <v>175</v>
      </c>
      <c r="BN35" s="10">
        <v>174</v>
      </c>
      <c r="BO35" s="10">
        <v>174</v>
      </c>
      <c r="BP35">
        <f>SUM(8,6,133,24)</f>
        <v>171</v>
      </c>
      <c r="BQ35" s="10">
        <v>171</v>
      </c>
      <c r="BR35" s="10">
        <v>171</v>
      </c>
      <c r="BS35" s="10">
        <v>171</v>
      </c>
      <c r="BT35" s="10">
        <v>171</v>
      </c>
      <c r="BU35" s="10">
        <v>171</v>
      </c>
      <c r="BV35" s="10">
        <v>173</v>
      </c>
      <c r="BW35" s="10">
        <v>178</v>
      </c>
      <c r="BX35" s="10">
        <v>178</v>
      </c>
      <c r="BY35" s="10">
        <v>178</v>
      </c>
      <c r="BZ35" s="10">
        <v>178</v>
      </c>
      <c r="CA35">
        <f>SUM(8,4,139,26)</f>
        <v>177</v>
      </c>
      <c r="CB35">
        <f>SUM(7,4,134,26)</f>
        <v>171</v>
      </c>
      <c r="CC35">
        <f>SUM(11,4,134,26)</f>
        <v>175</v>
      </c>
      <c r="CD35">
        <f>SUM(11,4,132,26)</f>
        <v>173</v>
      </c>
      <c r="CE35">
        <f>SUM(10,4,131,26)</f>
        <v>171</v>
      </c>
      <c r="CF35" s="10">
        <v>171</v>
      </c>
      <c r="CG35" s="10">
        <v>171</v>
      </c>
      <c r="CH35" s="10">
        <v>171</v>
      </c>
      <c r="CI35" s="10">
        <v>170</v>
      </c>
      <c r="CJ35">
        <f>SUM(10,4,128,26)</f>
        <v>168</v>
      </c>
      <c r="CK35">
        <f>SUM(11,4,128,26)</f>
        <v>169</v>
      </c>
      <c r="CL35">
        <f>SUM(11,4,128,26)</f>
        <v>169</v>
      </c>
      <c r="CM35">
        <f>SUM(11,4,128,26)</f>
        <v>169</v>
      </c>
      <c r="CN35" s="10">
        <v>170</v>
      </c>
      <c r="CO35">
        <f>SUM(11,4,129,26)</f>
        <v>170</v>
      </c>
      <c r="CP35" s="10">
        <v>170</v>
      </c>
      <c r="CQ35">
        <v>170</v>
      </c>
      <c r="CR35" s="10">
        <v>171</v>
      </c>
      <c r="CS35" s="10">
        <v>171</v>
      </c>
      <c r="CT35" s="10">
        <v>171</v>
      </c>
      <c r="CU35" s="10">
        <v>172</v>
      </c>
      <c r="CV35" s="10">
        <v>172</v>
      </c>
      <c r="CW35" s="10">
        <v>172</v>
      </c>
      <c r="CX35" s="10">
        <v>171</v>
      </c>
      <c r="CY35" s="10">
        <v>172</v>
      </c>
      <c r="CZ35" s="10">
        <v>172</v>
      </c>
      <c r="DA35" s="10">
        <v>172</v>
      </c>
      <c r="DB35" s="10">
        <v>169</v>
      </c>
      <c r="DC35" s="10">
        <v>168</v>
      </c>
      <c r="DD35" s="22">
        <v>171</v>
      </c>
      <c r="DE35" s="22">
        <v>170</v>
      </c>
      <c r="DF35" s="22">
        <v>170</v>
      </c>
      <c r="DG35" s="22">
        <v>168</v>
      </c>
      <c r="DH35" s="22">
        <v>169</v>
      </c>
      <c r="DI35" s="22">
        <v>170</v>
      </c>
      <c r="DJ35" s="22">
        <v>170</v>
      </c>
      <c r="DK35" s="22">
        <v>170</v>
      </c>
      <c r="DL35">
        <v>170</v>
      </c>
      <c r="DM35">
        <v>165</v>
      </c>
      <c r="DN35">
        <v>162</v>
      </c>
      <c r="DO35">
        <v>162</v>
      </c>
      <c r="DP35">
        <v>163</v>
      </c>
      <c r="DQ35">
        <v>164</v>
      </c>
      <c r="DR35">
        <v>166</v>
      </c>
      <c r="DS35">
        <v>165</v>
      </c>
      <c r="DT35">
        <v>164</v>
      </c>
      <c r="DU35">
        <v>165</v>
      </c>
      <c r="DV35">
        <v>165</v>
      </c>
      <c r="DW35">
        <v>166</v>
      </c>
      <c r="DX35">
        <v>166</v>
      </c>
      <c r="DY35">
        <v>161</v>
      </c>
      <c r="DZ35">
        <v>163</v>
      </c>
      <c r="EA35">
        <v>164</v>
      </c>
      <c r="EB35">
        <v>163</v>
      </c>
      <c r="EC35">
        <v>163</v>
      </c>
      <c r="ED35">
        <v>163</v>
      </c>
      <c r="EE35">
        <v>164</v>
      </c>
      <c r="EF35">
        <v>165</v>
      </c>
      <c r="EG35">
        <v>165</v>
      </c>
      <c r="EH35">
        <v>160</v>
      </c>
      <c r="EI35">
        <v>160</v>
      </c>
      <c r="EJ35">
        <v>163</v>
      </c>
      <c r="EK35">
        <v>163</v>
      </c>
      <c r="EL35">
        <v>164</v>
      </c>
      <c r="EM35">
        <v>165</v>
      </c>
      <c r="EN35">
        <v>164</v>
      </c>
      <c r="EO35">
        <v>164</v>
      </c>
      <c r="EP35">
        <v>164</v>
      </c>
      <c r="EQ35">
        <v>164</v>
      </c>
      <c r="ER35">
        <v>166</v>
      </c>
      <c r="ES35">
        <v>166</v>
      </c>
      <c r="ET35">
        <v>166</v>
      </c>
      <c r="EU35" s="1">
        <v>166</v>
      </c>
      <c r="EV35" s="1">
        <v>166</v>
      </c>
      <c r="EW35" s="1">
        <v>166</v>
      </c>
      <c r="EX35" s="1">
        <v>168</v>
      </c>
      <c r="EY35" s="1">
        <v>168</v>
      </c>
      <c r="EZ35" s="1">
        <v>168</v>
      </c>
      <c r="FA35" s="1">
        <v>167</v>
      </c>
      <c r="FB35" s="1">
        <v>168</v>
      </c>
      <c r="FC35" s="1">
        <v>168</v>
      </c>
      <c r="FD35" s="1">
        <v>168</v>
      </c>
      <c r="FE35" s="1">
        <v>168</v>
      </c>
      <c r="FF35" s="1">
        <v>169</v>
      </c>
      <c r="FG35" s="1">
        <v>168</v>
      </c>
      <c r="FH35" s="1">
        <v>168</v>
      </c>
      <c r="FI35" s="1">
        <v>167</v>
      </c>
      <c r="FJ35" s="1">
        <v>166</v>
      </c>
      <c r="FK35" s="1">
        <v>166</v>
      </c>
      <c r="FL35" s="28">
        <v>167</v>
      </c>
      <c r="FM35" s="28">
        <v>165</v>
      </c>
      <c r="FN35" s="28">
        <v>166</v>
      </c>
      <c r="FO35" s="28">
        <v>161</v>
      </c>
      <c r="FP35" s="28">
        <v>161</v>
      </c>
      <c r="FQ35" s="28">
        <v>162</v>
      </c>
      <c r="FR35" s="28">
        <v>161</v>
      </c>
      <c r="FS35">
        <v>161</v>
      </c>
      <c r="FT35">
        <v>161</v>
      </c>
      <c r="FU35">
        <v>161</v>
      </c>
      <c r="FV35">
        <v>162</v>
      </c>
      <c r="FW35">
        <v>163</v>
      </c>
      <c r="FX35">
        <v>164</v>
      </c>
      <c r="FY35">
        <v>164</v>
      </c>
      <c r="FZ35">
        <v>163</v>
      </c>
      <c r="GA35">
        <v>165</v>
      </c>
      <c r="GB35">
        <v>165</v>
      </c>
      <c r="GC35">
        <v>166</v>
      </c>
      <c r="GD35">
        <v>166</v>
      </c>
      <c r="GE35">
        <v>168</v>
      </c>
      <c r="GF35">
        <v>168</v>
      </c>
      <c r="GG35">
        <v>169</v>
      </c>
      <c r="GH35">
        <v>171</v>
      </c>
      <c r="GI35">
        <v>172</v>
      </c>
      <c r="GJ35">
        <v>176</v>
      </c>
      <c r="GK35">
        <v>177</v>
      </c>
      <c r="GL35">
        <v>187</v>
      </c>
      <c r="GM35">
        <v>190</v>
      </c>
      <c r="GN35">
        <v>193</v>
      </c>
      <c r="GO35">
        <v>194</v>
      </c>
      <c r="GP35">
        <v>197</v>
      </c>
      <c r="GQ35">
        <v>209</v>
      </c>
      <c r="GR35">
        <v>238</v>
      </c>
      <c r="GS35">
        <v>244</v>
      </c>
      <c r="GT35">
        <v>284</v>
      </c>
      <c r="GU35">
        <v>315</v>
      </c>
    </row>
    <row r="36" spans="1:203" x14ac:dyDescent="0.25">
      <c r="A36" s="2" t="s">
        <v>34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1">
        <v>1</v>
      </c>
      <c r="S36" s="1">
        <v>1</v>
      </c>
      <c r="T36" s="1">
        <v>1</v>
      </c>
      <c r="U36" s="1">
        <v>1</v>
      </c>
      <c r="V36" s="1">
        <v>1</v>
      </c>
      <c r="W36" s="1">
        <v>1</v>
      </c>
      <c r="X36" s="1">
        <v>1</v>
      </c>
      <c r="Y36" s="1">
        <v>1</v>
      </c>
      <c r="Z36" s="1">
        <v>1</v>
      </c>
      <c r="AA36" s="1">
        <v>1</v>
      </c>
      <c r="AB36" s="1">
        <v>1</v>
      </c>
      <c r="AC36" s="1">
        <v>1</v>
      </c>
      <c r="AD36" s="1">
        <v>1</v>
      </c>
      <c r="AE36" s="1">
        <v>1</v>
      </c>
      <c r="AF36" s="10">
        <v>1</v>
      </c>
      <c r="AG36" s="10">
        <v>1</v>
      </c>
      <c r="AH36" s="10">
        <v>1</v>
      </c>
      <c r="AI36" s="10">
        <v>1</v>
      </c>
      <c r="AJ36" s="10">
        <v>1</v>
      </c>
      <c r="AK36" s="10">
        <v>1</v>
      </c>
      <c r="AL36" s="10">
        <v>1</v>
      </c>
      <c r="AM36" s="10">
        <v>1</v>
      </c>
      <c r="AN36" s="10">
        <v>1</v>
      </c>
      <c r="AO36" s="10">
        <v>1</v>
      </c>
      <c r="AP36" s="10">
        <v>1</v>
      </c>
      <c r="AQ36" s="10">
        <v>1</v>
      </c>
      <c r="AR36" s="10">
        <v>1</v>
      </c>
      <c r="AS36" s="10">
        <v>1</v>
      </c>
      <c r="AT36" s="10">
        <v>1</v>
      </c>
      <c r="AU36" s="10">
        <v>1</v>
      </c>
      <c r="AV36" s="10">
        <v>1</v>
      </c>
      <c r="AW36" s="10">
        <v>1</v>
      </c>
      <c r="AX36" s="10">
        <v>1</v>
      </c>
      <c r="AY36" s="10">
        <v>1</v>
      </c>
      <c r="AZ36" s="10">
        <v>1</v>
      </c>
      <c r="BA36" s="10">
        <v>1</v>
      </c>
      <c r="BB36" s="10">
        <v>1</v>
      </c>
      <c r="BC36" s="10">
        <v>1</v>
      </c>
      <c r="BD36" s="10">
        <v>1</v>
      </c>
      <c r="BE36" s="10">
        <v>2</v>
      </c>
      <c r="BF36" s="10">
        <v>2</v>
      </c>
      <c r="BG36" s="10">
        <v>2</v>
      </c>
      <c r="BH36" s="10">
        <v>2</v>
      </c>
      <c r="BI36" s="10">
        <v>2</v>
      </c>
      <c r="BJ36" s="10">
        <v>2</v>
      </c>
      <c r="BK36" s="10">
        <v>2</v>
      </c>
      <c r="BL36" s="10">
        <v>2</v>
      </c>
      <c r="BM36" s="10">
        <v>2</v>
      </c>
      <c r="BN36" s="10">
        <v>2</v>
      </c>
      <c r="BO36" s="10">
        <v>2</v>
      </c>
      <c r="BP36" s="10">
        <v>2</v>
      </c>
      <c r="BQ36" s="10">
        <v>2</v>
      </c>
      <c r="BR36" s="10">
        <v>2</v>
      </c>
      <c r="BS36" s="10">
        <v>2</v>
      </c>
      <c r="BT36" s="10">
        <v>3</v>
      </c>
      <c r="BU36" s="10">
        <v>3</v>
      </c>
      <c r="BV36" s="10">
        <v>3</v>
      </c>
      <c r="BW36" s="10">
        <v>3</v>
      </c>
      <c r="BX36" s="10">
        <v>3</v>
      </c>
      <c r="BY36" s="10">
        <v>3</v>
      </c>
      <c r="BZ36" s="10">
        <v>3</v>
      </c>
      <c r="CA36" s="10">
        <v>3</v>
      </c>
      <c r="CB36" s="10">
        <v>3</v>
      </c>
      <c r="CC36" s="10">
        <v>2</v>
      </c>
      <c r="CD36" s="10">
        <v>2</v>
      </c>
      <c r="CE36" s="10">
        <v>2</v>
      </c>
      <c r="CF36" s="10">
        <v>2</v>
      </c>
      <c r="CG36" s="10">
        <v>2</v>
      </c>
      <c r="CH36" s="10">
        <v>4</v>
      </c>
      <c r="CI36" s="10">
        <v>4</v>
      </c>
      <c r="CJ36" s="10">
        <v>4</v>
      </c>
      <c r="CK36" s="10">
        <v>4</v>
      </c>
      <c r="CL36" s="10">
        <v>4</v>
      </c>
      <c r="CM36" s="10">
        <v>4</v>
      </c>
      <c r="CN36" s="10">
        <v>5</v>
      </c>
      <c r="CO36" s="10">
        <v>5</v>
      </c>
      <c r="CP36" s="10">
        <v>5</v>
      </c>
      <c r="CQ36" s="10">
        <v>5</v>
      </c>
      <c r="CR36" s="10">
        <v>5</v>
      </c>
      <c r="CS36" s="10">
        <v>5</v>
      </c>
      <c r="CT36" s="10">
        <v>6</v>
      </c>
      <c r="CU36" s="10">
        <v>7</v>
      </c>
      <c r="CV36" s="10">
        <v>8</v>
      </c>
      <c r="CW36" s="10">
        <v>8</v>
      </c>
      <c r="CX36" s="10">
        <v>8</v>
      </c>
      <c r="CY36" s="10">
        <v>8</v>
      </c>
      <c r="CZ36" s="10">
        <v>8</v>
      </c>
      <c r="DA36" s="10">
        <v>8</v>
      </c>
      <c r="DB36" s="22">
        <v>8</v>
      </c>
      <c r="DC36" s="22">
        <v>9</v>
      </c>
      <c r="DD36" s="22">
        <v>8</v>
      </c>
      <c r="DE36" s="22">
        <v>8</v>
      </c>
      <c r="DF36" s="22">
        <v>8</v>
      </c>
      <c r="DG36" s="22">
        <v>8</v>
      </c>
      <c r="DH36" s="22">
        <v>8</v>
      </c>
      <c r="DI36" s="22">
        <v>9</v>
      </c>
      <c r="DJ36" s="22">
        <v>9</v>
      </c>
      <c r="DK36" s="22">
        <v>9</v>
      </c>
      <c r="DL36">
        <v>10</v>
      </c>
      <c r="DM36">
        <v>10</v>
      </c>
      <c r="DN36">
        <v>10</v>
      </c>
      <c r="DO36">
        <v>10</v>
      </c>
      <c r="DP36">
        <v>10</v>
      </c>
      <c r="DQ36">
        <v>10</v>
      </c>
      <c r="DR36">
        <v>10</v>
      </c>
      <c r="DS36">
        <v>11</v>
      </c>
      <c r="DT36">
        <v>11</v>
      </c>
      <c r="DU36">
        <v>11</v>
      </c>
      <c r="DV36">
        <v>11</v>
      </c>
      <c r="DW36">
        <v>11</v>
      </c>
      <c r="DX36">
        <v>12</v>
      </c>
      <c r="DY36">
        <v>12</v>
      </c>
      <c r="DZ36">
        <v>12</v>
      </c>
      <c r="EA36">
        <v>12</v>
      </c>
      <c r="EB36">
        <v>12</v>
      </c>
      <c r="EC36">
        <v>12</v>
      </c>
      <c r="ED36">
        <v>12</v>
      </c>
      <c r="EE36">
        <v>12</v>
      </c>
      <c r="EF36">
        <v>12</v>
      </c>
      <c r="EG36">
        <v>12</v>
      </c>
      <c r="EH36">
        <v>12</v>
      </c>
      <c r="EI36">
        <v>12</v>
      </c>
      <c r="EJ36">
        <v>12</v>
      </c>
      <c r="EK36">
        <v>13</v>
      </c>
      <c r="EL36">
        <v>13</v>
      </c>
      <c r="EM36">
        <v>14</v>
      </c>
      <c r="EN36">
        <v>14</v>
      </c>
      <c r="EO36">
        <v>14</v>
      </c>
      <c r="EP36">
        <v>14</v>
      </c>
      <c r="EQ36">
        <v>14</v>
      </c>
      <c r="ER36">
        <v>15</v>
      </c>
      <c r="ES36">
        <v>16</v>
      </c>
      <c r="ET36" s="1">
        <v>16</v>
      </c>
      <c r="EU36" s="1">
        <v>16</v>
      </c>
      <c r="EV36" s="1">
        <v>16</v>
      </c>
      <c r="EW36" s="1">
        <v>16</v>
      </c>
      <c r="EX36" s="1">
        <v>17</v>
      </c>
      <c r="EY36" s="1">
        <v>17</v>
      </c>
      <c r="EZ36" s="1">
        <v>17</v>
      </c>
      <c r="FA36" s="1">
        <v>17</v>
      </c>
      <c r="FB36" s="1">
        <v>17</v>
      </c>
      <c r="FC36" s="1">
        <v>20</v>
      </c>
      <c r="FD36" s="1">
        <v>20</v>
      </c>
      <c r="FE36" s="1">
        <v>20</v>
      </c>
      <c r="FF36" s="1">
        <v>20</v>
      </c>
      <c r="FG36" s="1">
        <v>20</v>
      </c>
      <c r="FH36" s="1">
        <v>22</v>
      </c>
      <c r="FI36" s="1">
        <v>22</v>
      </c>
      <c r="FJ36" s="1">
        <v>22</v>
      </c>
      <c r="FK36" s="1">
        <v>22</v>
      </c>
      <c r="FL36" s="28">
        <v>24</v>
      </c>
      <c r="FM36" s="28">
        <v>24</v>
      </c>
      <c r="FN36" s="28">
        <v>24</v>
      </c>
      <c r="FO36" s="28">
        <v>25</v>
      </c>
      <c r="FP36" s="28">
        <v>25</v>
      </c>
      <c r="FQ36" s="28">
        <v>25</v>
      </c>
      <c r="FR36" s="28">
        <v>24</v>
      </c>
      <c r="FS36">
        <v>24</v>
      </c>
      <c r="FT36">
        <v>24</v>
      </c>
      <c r="FU36">
        <v>24</v>
      </c>
      <c r="FV36">
        <v>24</v>
      </c>
      <c r="FW36">
        <v>24</v>
      </c>
      <c r="FX36">
        <v>24</v>
      </c>
      <c r="FY36">
        <v>24</v>
      </c>
      <c r="FZ36">
        <v>24</v>
      </c>
      <c r="GA36">
        <v>24</v>
      </c>
      <c r="GB36">
        <v>24</v>
      </c>
      <c r="GC36">
        <v>24</v>
      </c>
      <c r="GD36">
        <v>26</v>
      </c>
      <c r="GE36">
        <v>25</v>
      </c>
      <c r="GF36">
        <v>26</v>
      </c>
      <c r="GG36">
        <v>26</v>
      </c>
      <c r="GH36">
        <v>26</v>
      </c>
      <c r="GI36">
        <v>26</v>
      </c>
      <c r="GJ36">
        <v>27</v>
      </c>
      <c r="GK36">
        <v>27</v>
      </c>
      <c r="GL36">
        <v>128</v>
      </c>
      <c r="GM36">
        <v>132</v>
      </c>
      <c r="GN36">
        <v>134</v>
      </c>
      <c r="GO36">
        <v>189</v>
      </c>
      <c r="GP36">
        <v>222</v>
      </c>
      <c r="GQ36">
        <v>239</v>
      </c>
      <c r="GR36">
        <v>257</v>
      </c>
      <c r="GS36">
        <v>258</v>
      </c>
      <c r="GT36">
        <v>259</v>
      </c>
      <c r="GU36">
        <v>302</v>
      </c>
    </row>
    <row r="37" spans="1:203" x14ac:dyDescent="0.25">
      <c r="A37" s="2" t="s">
        <v>163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15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>
        <v>2</v>
      </c>
      <c r="BN37" s="10">
        <v>2</v>
      </c>
      <c r="BO37" s="10">
        <v>2</v>
      </c>
      <c r="BP37" s="10">
        <v>3</v>
      </c>
      <c r="BQ37" s="10">
        <v>4</v>
      </c>
      <c r="BR37" s="10">
        <v>4</v>
      </c>
      <c r="BS37" s="10">
        <v>4</v>
      </c>
      <c r="BT37" s="10">
        <v>4</v>
      </c>
      <c r="BU37" s="10">
        <v>5</v>
      </c>
      <c r="BV37" s="10">
        <v>5</v>
      </c>
      <c r="BW37" s="10">
        <v>7</v>
      </c>
      <c r="BX37" s="10">
        <v>6</v>
      </c>
      <c r="BY37" s="10">
        <v>6</v>
      </c>
      <c r="BZ37" s="10">
        <v>7</v>
      </c>
      <c r="CA37" s="10">
        <v>8</v>
      </c>
      <c r="CB37" s="10">
        <v>8</v>
      </c>
      <c r="CC37" s="10">
        <v>8</v>
      </c>
      <c r="CD37" s="10">
        <v>8</v>
      </c>
      <c r="CE37" s="10">
        <v>9</v>
      </c>
      <c r="CF37" s="10">
        <v>9</v>
      </c>
      <c r="CG37" s="10">
        <v>9</v>
      </c>
      <c r="CH37" s="10">
        <v>5</v>
      </c>
      <c r="CI37" s="10">
        <v>6</v>
      </c>
      <c r="CJ37" s="10">
        <v>7</v>
      </c>
      <c r="CK37" s="10">
        <v>6</v>
      </c>
      <c r="CL37" s="10">
        <v>7</v>
      </c>
      <c r="CM37" s="10">
        <v>7</v>
      </c>
      <c r="CN37" s="10">
        <v>7</v>
      </c>
      <c r="CO37" s="10">
        <v>6</v>
      </c>
      <c r="CP37" s="10">
        <v>5</v>
      </c>
      <c r="CQ37" s="10">
        <v>8</v>
      </c>
      <c r="CR37" s="10">
        <v>8</v>
      </c>
      <c r="CS37" s="10">
        <v>8</v>
      </c>
      <c r="CT37" s="10">
        <v>8</v>
      </c>
      <c r="CU37" s="10">
        <v>8</v>
      </c>
      <c r="CV37" s="10">
        <v>9</v>
      </c>
      <c r="CW37" s="10">
        <v>9</v>
      </c>
      <c r="CX37" s="10">
        <v>9</v>
      </c>
      <c r="CY37" s="10">
        <v>9</v>
      </c>
      <c r="CZ37" s="10">
        <v>9</v>
      </c>
      <c r="DA37" s="10">
        <v>9</v>
      </c>
      <c r="DB37" s="22">
        <v>8</v>
      </c>
      <c r="DC37" s="22">
        <v>9</v>
      </c>
      <c r="DD37" s="22">
        <v>10</v>
      </c>
      <c r="DE37" s="22">
        <v>11</v>
      </c>
      <c r="DF37" s="22">
        <v>11</v>
      </c>
      <c r="DG37" s="22">
        <v>11</v>
      </c>
      <c r="DH37" s="22">
        <v>12</v>
      </c>
      <c r="DI37" s="22">
        <v>12</v>
      </c>
      <c r="DJ37" s="22">
        <v>12</v>
      </c>
      <c r="DK37" s="22">
        <v>13</v>
      </c>
      <c r="DL37" s="1">
        <v>14</v>
      </c>
      <c r="DM37">
        <v>15</v>
      </c>
      <c r="DN37">
        <v>16</v>
      </c>
      <c r="DO37">
        <v>16</v>
      </c>
      <c r="DP37">
        <v>16</v>
      </c>
      <c r="DQ37">
        <v>16</v>
      </c>
      <c r="DR37">
        <v>17</v>
      </c>
      <c r="DS37">
        <v>20</v>
      </c>
      <c r="DT37">
        <v>21</v>
      </c>
      <c r="DU37">
        <v>21</v>
      </c>
      <c r="DV37">
        <v>21</v>
      </c>
      <c r="DW37">
        <v>22</v>
      </c>
      <c r="DX37">
        <v>22</v>
      </c>
      <c r="DY37">
        <v>28</v>
      </c>
      <c r="DZ37">
        <v>51</v>
      </c>
      <c r="EA37">
        <v>53</v>
      </c>
      <c r="EB37">
        <v>53</v>
      </c>
      <c r="EC37">
        <v>53</v>
      </c>
      <c r="ED37">
        <v>56</v>
      </c>
      <c r="EE37">
        <v>56</v>
      </c>
      <c r="EF37">
        <v>56</v>
      </c>
      <c r="EG37">
        <v>81</v>
      </c>
      <c r="EH37">
        <v>85</v>
      </c>
      <c r="EI37">
        <v>87</v>
      </c>
      <c r="EJ37">
        <v>107</v>
      </c>
      <c r="EK37">
        <v>117</v>
      </c>
      <c r="EL37">
        <v>177</v>
      </c>
      <c r="EM37">
        <v>196</v>
      </c>
      <c r="EN37">
        <v>197</v>
      </c>
      <c r="EO37">
        <v>210</v>
      </c>
      <c r="EP37">
        <v>211</v>
      </c>
      <c r="EQ37">
        <v>238</v>
      </c>
      <c r="ER37">
        <v>262</v>
      </c>
      <c r="ES37">
        <v>282</v>
      </c>
      <c r="ET37" s="1">
        <v>370</v>
      </c>
      <c r="EU37" s="1">
        <v>374</v>
      </c>
      <c r="EV37" s="1">
        <v>374</v>
      </c>
      <c r="EW37" s="1">
        <v>374</v>
      </c>
      <c r="EX37" s="1">
        <v>380</v>
      </c>
      <c r="EY37" s="1">
        <v>389</v>
      </c>
      <c r="EZ37" s="1">
        <v>397</v>
      </c>
      <c r="FA37" s="1">
        <v>402</v>
      </c>
      <c r="FB37" s="1">
        <v>414</v>
      </c>
      <c r="FC37" s="1">
        <v>417</v>
      </c>
      <c r="FD37" s="1">
        <v>418</v>
      </c>
      <c r="FE37" s="1">
        <v>422</v>
      </c>
      <c r="FF37" s="1">
        <v>424</v>
      </c>
      <c r="FG37" s="1">
        <v>420</v>
      </c>
      <c r="FH37" s="1">
        <v>416</v>
      </c>
      <c r="FI37" s="1">
        <v>406</v>
      </c>
      <c r="FJ37" s="1">
        <v>402</v>
      </c>
      <c r="FK37" s="1">
        <v>393</v>
      </c>
      <c r="FL37" s="28">
        <v>383</v>
      </c>
      <c r="FM37" s="28">
        <v>379</v>
      </c>
      <c r="FN37" s="28">
        <v>379</v>
      </c>
      <c r="FO37" s="28">
        <v>357</v>
      </c>
      <c r="FP37" s="28">
        <v>349</v>
      </c>
      <c r="FQ37" s="28">
        <v>344</v>
      </c>
      <c r="FR37" s="28">
        <v>341</v>
      </c>
      <c r="FS37">
        <v>336</v>
      </c>
      <c r="FT37">
        <v>331</v>
      </c>
      <c r="FU37">
        <v>326</v>
      </c>
      <c r="FV37">
        <v>322</v>
      </c>
      <c r="FW37">
        <v>318</v>
      </c>
      <c r="FX37">
        <v>316</v>
      </c>
      <c r="FY37">
        <v>312</v>
      </c>
      <c r="FZ37">
        <v>311</v>
      </c>
      <c r="GA37">
        <v>308</v>
      </c>
      <c r="GB37">
        <v>310</v>
      </c>
      <c r="GC37">
        <v>304</v>
      </c>
      <c r="GD37">
        <v>300</v>
      </c>
      <c r="GE37">
        <v>301</v>
      </c>
      <c r="GF37">
        <v>301</v>
      </c>
      <c r="GG37">
        <v>300</v>
      </c>
      <c r="GH37">
        <v>303</v>
      </c>
      <c r="GI37">
        <v>300</v>
      </c>
      <c r="GJ37">
        <v>295</v>
      </c>
      <c r="GK37">
        <v>296</v>
      </c>
      <c r="GL37">
        <v>297</v>
      </c>
      <c r="GM37">
        <v>296</v>
      </c>
      <c r="GN37">
        <v>295</v>
      </c>
      <c r="GO37">
        <v>297</v>
      </c>
      <c r="GP37">
        <v>299</v>
      </c>
      <c r="GQ37">
        <v>298</v>
      </c>
      <c r="GR37">
        <v>296</v>
      </c>
      <c r="GS37">
        <v>293</v>
      </c>
      <c r="GT37">
        <v>294</v>
      </c>
      <c r="GU37">
        <v>294</v>
      </c>
    </row>
    <row r="38" spans="1:203" x14ac:dyDescent="0.25">
      <c r="A38" s="2" t="s">
        <v>197</v>
      </c>
      <c r="P38" s="1"/>
      <c r="Q38" s="1"/>
      <c r="R38" s="1"/>
      <c r="S38" s="1"/>
      <c r="T38" s="1"/>
      <c r="U38" s="1"/>
      <c r="V38" s="6"/>
      <c r="W38" s="6"/>
      <c r="X38" s="6"/>
      <c r="Y38" s="1"/>
      <c r="Z38" s="1"/>
      <c r="AA38" s="1"/>
      <c r="AB38" s="1"/>
      <c r="AC38" s="1"/>
      <c r="AD38" s="3"/>
      <c r="AE38" s="1"/>
      <c r="AF38" s="1"/>
      <c r="AG38" s="10"/>
      <c r="AH38" s="10"/>
      <c r="AI38" s="10"/>
      <c r="AJ38" s="10"/>
      <c r="AK38" s="10"/>
      <c r="AL38" s="10"/>
      <c r="AM38" s="11"/>
      <c r="AN38" s="11"/>
      <c r="AO38" s="10"/>
      <c r="AP38" s="10"/>
      <c r="AQ38" s="10"/>
      <c r="AR38" s="10"/>
      <c r="AS38" s="10"/>
      <c r="AT38" s="10"/>
      <c r="AU38" s="10"/>
      <c r="AV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>
        <v>2</v>
      </c>
      <c r="CM38" s="10">
        <v>3</v>
      </c>
      <c r="CN38" s="10">
        <v>3</v>
      </c>
      <c r="CO38" s="10">
        <v>3</v>
      </c>
      <c r="CP38" s="10">
        <v>3</v>
      </c>
      <c r="CQ38" s="10">
        <v>3</v>
      </c>
      <c r="CR38" s="10">
        <v>3</v>
      </c>
      <c r="CS38" s="10">
        <v>3</v>
      </c>
      <c r="CT38" s="10">
        <v>13</v>
      </c>
      <c r="CU38" s="10">
        <v>13</v>
      </c>
      <c r="CV38" s="10">
        <v>16</v>
      </c>
      <c r="CW38" s="10">
        <v>17</v>
      </c>
      <c r="CX38" s="10">
        <v>18</v>
      </c>
      <c r="CY38" s="10">
        <v>29</v>
      </c>
      <c r="CZ38" s="10">
        <v>29</v>
      </c>
      <c r="DA38" s="10">
        <v>29</v>
      </c>
      <c r="DB38" s="22">
        <v>79</v>
      </c>
      <c r="DC38" s="22">
        <v>79</v>
      </c>
      <c r="DD38" s="22">
        <v>86</v>
      </c>
      <c r="DE38" s="22">
        <v>86</v>
      </c>
      <c r="DF38" s="22">
        <v>86</v>
      </c>
      <c r="DG38" s="22">
        <v>86</v>
      </c>
      <c r="DH38" s="22">
        <v>88</v>
      </c>
      <c r="DI38" s="22">
        <v>88</v>
      </c>
      <c r="DJ38" s="22">
        <v>90</v>
      </c>
      <c r="DK38" s="22">
        <v>103</v>
      </c>
      <c r="DL38" s="1">
        <v>105</v>
      </c>
      <c r="DM38">
        <v>109</v>
      </c>
      <c r="DN38">
        <v>108</v>
      </c>
      <c r="DO38">
        <v>108</v>
      </c>
      <c r="DP38">
        <v>108</v>
      </c>
      <c r="DQ38">
        <v>110</v>
      </c>
      <c r="DR38">
        <v>161</v>
      </c>
      <c r="DS38">
        <v>189</v>
      </c>
      <c r="DT38">
        <v>190</v>
      </c>
      <c r="DU38">
        <v>188</v>
      </c>
      <c r="DV38">
        <v>188</v>
      </c>
      <c r="DW38">
        <v>214</v>
      </c>
      <c r="DX38">
        <v>215</v>
      </c>
      <c r="DY38">
        <v>227</v>
      </c>
      <c r="DZ38">
        <v>228</v>
      </c>
      <c r="EA38">
        <v>228</v>
      </c>
      <c r="EB38">
        <v>233</v>
      </c>
      <c r="EC38">
        <v>233</v>
      </c>
      <c r="ED38">
        <v>237</v>
      </c>
      <c r="EE38">
        <v>255</v>
      </c>
      <c r="EF38">
        <v>259</v>
      </c>
      <c r="EG38">
        <v>273</v>
      </c>
      <c r="EH38">
        <v>276</v>
      </c>
      <c r="EI38">
        <v>276</v>
      </c>
      <c r="EJ38">
        <v>278</v>
      </c>
      <c r="EK38">
        <v>278</v>
      </c>
      <c r="EL38">
        <v>278</v>
      </c>
      <c r="EM38">
        <v>277</v>
      </c>
      <c r="EN38">
        <v>278</v>
      </c>
      <c r="EO38">
        <v>278</v>
      </c>
      <c r="EP38">
        <v>278</v>
      </c>
      <c r="EQ38">
        <v>285</v>
      </c>
      <c r="ER38">
        <v>283</v>
      </c>
      <c r="ES38">
        <v>283</v>
      </c>
      <c r="ET38" s="1">
        <v>283</v>
      </c>
      <c r="EU38" s="1">
        <v>285</v>
      </c>
      <c r="EV38" s="1">
        <v>285</v>
      </c>
      <c r="EW38" s="1">
        <v>285</v>
      </c>
      <c r="EX38" s="1">
        <v>284</v>
      </c>
      <c r="EY38" s="1">
        <v>284</v>
      </c>
      <c r="EZ38" s="1">
        <v>283</v>
      </c>
      <c r="FA38" s="1">
        <v>282</v>
      </c>
      <c r="FB38" s="1">
        <v>282</v>
      </c>
      <c r="FC38" s="1">
        <v>283</v>
      </c>
      <c r="FD38" s="1">
        <v>282</v>
      </c>
      <c r="FE38" s="1">
        <v>283</v>
      </c>
      <c r="FF38" s="1">
        <v>283</v>
      </c>
      <c r="FG38" s="1">
        <v>283</v>
      </c>
      <c r="FH38" s="1">
        <v>283</v>
      </c>
      <c r="FI38" s="1">
        <v>284</v>
      </c>
      <c r="FJ38" s="1">
        <v>284</v>
      </c>
      <c r="FK38" s="1">
        <v>283</v>
      </c>
      <c r="FL38" s="28">
        <v>282</v>
      </c>
      <c r="FM38" s="28">
        <v>282</v>
      </c>
      <c r="FN38" s="28">
        <v>282</v>
      </c>
      <c r="FO38" s="28">
        <v>282</v>
      </c>
      <c r="FP38" s="28">
        <v>282</v>
      </c>
      <c r="FQ38" s="28">
        <v>281</v>
      </c>
      <c r="FR38" s="28">
        <v>281</v>
      </c>
      <c r="FS38">
        <v>279</v>
      </c>
      <c r="FT38">
        <v>279</v>
      </c>
      <c r="FU38">
        <v>279</v>
      </c>
      <c r="FV38">
        <v>278</v>
      </c>
      <c r="FW38">
        <v>278</v>
      </c>
      <c r="FX38">
        <v>278</v>
      </c>
      <c r="FY38">
        <v>277</v>
      </c>
      <c r="FZ38">
        <v>277</v>
      </c>
      <c r="GA38">
        <v>277</v>
      </c>
      <c r="GB38">
        <v>277</v>
      </c>
      <c r="GC38">
        <v>277</v>
      </c>
      <c r="GD38">
        <v>277</v>
      </c>
      <c r="GE38">
        <v>277</v>
      </c>
      <c r="GF38">
        <v>277</v>
      </c>
      <c r="GG38">
        <v>274</v>
      </c>
      <c r="GH38">
        <v>274</v>
      </c>
      <c r="GI38">
        <v>274</v>
      </c>
      <c r="GJ38">
        <v>274</v>
      </c>
      <c r="GK38">
        <v>274</v>
      </c>
      <c r="GL38">
        <v>274</v>
      </c>
      <c r="GM38">
        <v>275</v>
      </c>
      <c r="GN38">
        <v>276</v>
      </c>
      <c r="GO38">
        <v>275</v>
      </c>
      <c r="GP38">
        <v>275</v>
      </c>
      <c r="GQ38">
        <v>274</v>
      </c>
      <c r="GR38">
        <v>274</v>
      </c>
      <c r="GS38">
        <v>274</v>
      </c>
      <c r="GT38">
        <v>274</v>
      </c>
      <c r="GU38">
        <v>292</v>
      </c>
    </row>
    <row r="39" spans="1:203" x14ac:dyDescent="0.25">
      <c r="A39" s="5" t="s">
        <v>96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>
        <v>1</v>
      </c>
      <c r="W39" s="1">
        <v>2</v>
      </c>
      <c r="X39" s="1">
        <v>6</v>
      </c>
      <c r="Y39" s="1">
        <v>6</v>
      </c>
      <c r="Z39" s="1">
        <v>33</v>
      </c>
      <c r="AA39" s="1">
        <v>33</v>
      </c>
      <c r="AB39" s="1">
        <v>33</v>
      </c>
      <c r="AC39" s="1">
        <v>48</v>
      </c>
      <c r="AD39" s="1">
        <v>51</v>
      </c>
      <c r="AE39" s="1">
        <v>60</v>
      </c>
      <c r="AF39" s="10">
        <v>74</v>
      </c>
      <c r="AG39" s="10">
        <v>82</v>
      </c>
      <c r="AH39" s="10">
        <v>142</v>
      </c>
      <c r="AI39" s="10">
        <v>148</v>
      </c>
      <c r="AJ39" s="10">
        <v>149</v>
      </c>
      <c r="AK39" s="10">
        <v>165</v>
      </c>
      <c r="AL39" s="10">
        <v>214</v>
      </c>
      <c r="AM39" s="10">
        <v>235</v>
      </c>
      <c r="AN39" s="10">
        <v>235</v>
      </c>
      <c r="AO39" s="10">
        <v>235</v>
      </c>
      <c r="AP39" s="10">
        <v>244</v>
      </c>
      <c r="AQ39" s="10">
        <v>244</v>
      </c>
      <c r="AR39" s="10">
        <v>247</v>
      </c>
      <c r="AS39" s="10">
        <v>251</v>
      </c>
      <c r="AT39" s="10">
        <v>251</v>
      </c>
      <c r="AU39" s="10">
        <v>251</v>
      </c>
      <c r="AV39" s="11">
        <v>250</v>
      </c>
      <c r="AW39" s="10">
        <v>250</v>
      </c>
      <c r="AX39" s="10">
        <v>250</v>
      </c>
      <c r="AY39" s="10">
        <v>252</v>
      </c>
      <c r="AZ39" s="10">
        <v>269</v>
      </c>
      <c r="BA39" s="10">
        <v>269</v>
      </c>
      <c r="BB39" s="10">
        <v>270</v>
      </c>
      <c r="BC39" s="10">
        <v>278</v>
      </c>
      <c r="BD39" s="10">
        <v>278</v>
      </c>
      <c r="BE39" s="10">
        <v>280</v>
      </c>
      <c r="BF39" s="10">
        <v>282</v>
      </c>
      <c r="BG39" s="10">
        <v>282</v>
      </c>
      <c r="BH39" s="10">
        <v>281</v>
      </c>
      <c r="BI39" s="10">
        <v>280</v>
      </c>
      <c r="BJ39" s="10">
        <v>280</v>
      </c>
      <c r="BK39" s="10">
        <v>277</v>
      </c>
      <c r="BL39" s="10">
        <v>277</v>
      </c>
      <c r="BM39" s="10">
        <v>277</v>
      </c>
      <c r="BN39" s="10">
        <v>277</v>
      </c>
      <c r="BO39">
        <f>SUM(57,5,6,204,5)</f>
        <v>277</v>
      </c>
      <c r="BP39">
        <f>SUM(25,5,6,233,5)</f>
        <v>274</v>
      </c>
      <c r="BQ39">
        <f>SUM(26,2,6,232,8)</f>
        <v>274</v>
      </c>
      <c r="BR39" s="10">
        <v>274</v>
      </c>
      <c r="BS39" s="10">
        <v>274</v>
      </c>
      <c r="BT39">
        <f>SUM(26,2,6,232,8)</f>
        <v>274</v>
      </c>
      <c r="BU39" s="10">
        <v>274</v>
      </c>
      <c r="BV39">
        <f>SUM(26,2,6,228,8)</f>
        <v>270</v>
      </c>
      <c r="BW39" s="10">
        <v>270</v>
      </c>
      <c r="BX39">
        <f>SUM(27,6,227,10)</f>
        <v>270</v>
      </c>
      <c r="BY39">
        <f>SUM(27,6,227,10)</f>
        <v>270</v>
      </c>
      <c r="BZ39">
        <f>SUM(27,6,227,10)</f>
        <v>270</v>
      </c>
      <c r="CA39">
        <f>SUM(13,6,241,10)</f>
        <v>270</v>
      </c>
      <c r="CB39">
        <f>SUM(12,6,242,10)</f>
        <v>270</v>
      </c>
      <c r="CC39">
        <f>SUM(11,6,241,10)</f>
        <v>268</v>
      </c>
      <c r="CD39">
        <f>SUM(11,6,241,10)</f>
        <v>268</v>
      </c>
      <c r="CE39">
        <f>SUM(11,6,237,10)</f>
        <v>264</v>
      </c>
      <c r="CF39">
        <f>SUM(11,6,237,10)</f>
        <v>264</v>
      </c>
      <c r="CG39">
        <f>SUM(11,6,237,10)</f>
        <v>264</v>
      </c>
      <c r="CH39">
        <f>SUM(11,6,237,10)</f>
        <v>264</v>
      </c>
      <c r="CI39">
        <f>SUM(7,6,241,10)</f>
        <v>264</v>
      </c>
      <c r="CJ39">
        <f>SUM(7,7,234,10)</f>
        <v>258</v>
      </c>
      <c r="CK39">
        <f>SUM(8,7,232,10)</f>
        <v>257</v>
      </c>
      <c r="CL39">
        <f>SUM(8,7,232,10)</f>
        <v>257</v>
      </c>
      <c r="CM39" s="10">
        <v>257</v>
      </c>
      <c r="CN39">
        <f>SUM(8,7,232,10)</f>
        <v>257</v>
      </c>
      <c r="CO39" s="10">
        <v>256</v>
      </c>
      <c r="CP39">
        <f>SUM(8,7,231,10)</f>
        <v>256</v>
      </c>
      <c r="CQ39">
        <v>254</v>
      </c>
      <c r="CR39">
        <f>SUM(7,7,230,10)</f>
        <v>254</v>
      </c>
      <c r="CS39" s="10">
        <v>254</v>
      </c>
      <c r="CT39" s="10">
        <v>254</v>
      </c>
      <c r="CU39">
        <f>SUM(7,7,230,10)</f>
        <v>254</v>
      </c>
      <c r="CV39">
        <f>SUM(7,7,229,10)</f>
        <v>253</v>
      </c>
      <c r="CW39" s="10">
        <v>254</v>
      </c>
      <c r="CX39">
        <f>SUM(8,7,229,10)</f>
        <v>254</v>
      </c>
      <c r="CY39">
        <f>SUM(8,7,229,10)</f>
        <v>254</v>
      </c>
      <c r="CZ39">
        <f>SUM(8,7,229,10)</f>
        <v>254</v>
      </c>
      <c r="DA39" s="10">
        <v>254</v>
      </c>
      <c r="DB39" s="22">
        <v>254</v>
      </c>
      <c r="DC39" s="22">
        <v>248</v>
      </c>
      <c r="DD39" s="22">
        <v>246</v>
      </c>
      <c r="DE39" s="22">
        <v>245</v>
      </c>
      <c r="DF39" s="22">
        <v>245</v>
      </c>
      <c r="DG39" s="22">
        <v>245</v>
      </c>
      <c r="DH39" s="22">
        <v>244</v>
      </c>
      <c r="DI39" s="22">
        <v>245</v>
      </c>
      <c r="DJ39" s="22">
        <v>246</v>
      </c>
      <c r="DK39" s="22">
        <v>246</v>
      </c>
      <c r="DL39">
        <v>246</v>
      </c>
      <c r="DM39">
        <v>247</v>
      </c>
      <c r="DN39">
        <v>247</v>
      </c>
      <c r="DO39">
        <v>245</v>
      </c>
      <c r="DP39">
        <v>245</v>
      </c>
      <c r="DQ39">
        <v>245</v>
      </c>
      <c r="DR39">
        <v>245</v>
      </c>
      <c r="DS39">
        <v>243</v>
      </c>
      <c r="DT39">
        <v>243</v>
      </c>
      <c r="DU39">
        <v>243</v>
      </c>
      <c r="DV39">
        <v>243</v>
      </c>
      <c r="DW39">
        <v>243</v>
      </c>
      <c r="DX39">
        <v>241</v>
      </c>
      <c r="DY39">
        <v>240</v>
      </c>
      <c r="DZ39">
        <v>239</v>
      </c>
      <c r="EA39">
        <v>239</v>
      </c>
      <c r="EB39">
        <v>238</v>
      </c>
      <c r="EC39">
        <v>238</v>
      </c>
      <c r="ED39">
        <v>238</v>
      </c>
      <c r="EE39">
        <v>237</v>
      </c>
      <c r="EF39">
        <v>235</v>
      </c>
      <c r="EG39">
        <v>235</v>
      </c>
      <c r="EH39">
        <v>234</v>
      </c>
      <c r="EI39">
        <v>234</v>
      </c>
      <c r="EJ39">
        <v>234</v>
      </c>
      <c r="EK39">
        <v>234</v>
      </c>
      <c r="EL39">
        <v>234</v>
      </c>
      <c r="EM39">
        <v>234</v>
      </c>
      <c r="EN39">
        <v>234</v>
      </c>
      <c r="EO39">
        <v>234</v>
      </c>
      <c r="EP39">
        <v>234</v>
      </c>
      <c r="EQ39">
        <v>234</v>
      </c>
      <c r="ER39">
        <v>234</v>
      </c>
      <c r="ES39">
        <v>233</v>
      </c>
      <c r="ET39" s="1">
        <v>232</v>
      </c>
      <c r="EU39" s="1">
        <v>229</v>
      </c>
      <c r="EV39" s="1">
        <v>234</v>
      </c>
      <c r="EW39" s="1">
        <v>234</v>
      </c>
      <c r="EX39" s="1">
        <v>233</v>
      </c>
      <c r="EY39" s="1">
        <v>233</v>
      </c>
      <c r="EZ39" s="1">
        <v>233</v>
      </c>
      <c r="FA39" s="1">
        <v>232</v>
      </c>
      <c r="FB39" s="1">
        <v>232</v>
      </c>
      <c r="FC39" s="1">
        <v>232</v>
      </c>
      <c r="FD39" s="1">
        <v>233</v>
      </c>
      <c r="FE39" s="1">
        <v>233</v>
      </c>
      <c r="FF39" s="1">
        <v>233</v>
      </c>
      <c r="FG39" s="1">
        <v>232</v>
      </c>
      <c r="FH39" s="1">
        <v>237</v>
      </c>
      <c r="FI39" s="1">
        <v>235</v>
      </c>
      <c r="FJ39" s="1">
        <v>235</v>
      </c>
      <c r="FK39" s="1">
        <v>235</v>
      </c>
      <c r="FL39" s="28">
        <v>236</v>
      </c>
      <c r="FM39" s="28">
        <v>238</v>
      </c>
      <c r="FN39" s="28">
        <v>237</v>
      </c>
      <c r="FO39" s="28">
        <v>237</v>
      </c>
      <c r="FP39" s="28">
        <v>236</v>
      </c>
      <c r="FQ39" s="28">
        <v>236</v>
      </c>
      <c r="FR39" s="28">
        <v>237</v>
      </c>
      <c r="FS39">
        <v>236</v>
      </c>
      <c r="FT39">
        <v>236</v>
      </c>
      <c r="FU39">
        <v>234</v>
      </c>
      <c r="FV39">
        <v>233</v>
      </c>
      <c r="FW39">
        <v>232</v>
      </c>
      <c r="FX39">
        <v>232</v>
      </c>
      <c r="FY39">
        <v>232</v>
      </c>
      <c r="FZ39">
        <v>234</v>
      </c>
      <c r="GA39">
        <v>236</v>
      </c>
      <c r="GB39">
        <v>236</v>
      </c>
      <c r="GC39">
        <v>235</v>
      </c>
      <c r="GD39">
        <v>235</v>
      </c>
      <c r="GE39">
        <v>235</v>
      </c>
      <c r="GF39">
        <v>236</v>
      </c>
      <c r="GG39">
        <v>236</v>
      </c>
      <c r="GH39">
        <v>236</v>
      </c>
      <c r="GI39">
        <v>238</v>
      </c>
      <c r="GJ39">
        <v>239</v>
      </c>
      <c r="GK39">
        <v>238</v>
      </c>
      <c r="GL39">
        <v>240</v>
      </c>
      <c r="GM39">
        <v>245</v>
      </c>
      <c r="GN39">
        <v>245</v>
      </c>
      <c r="GO39">
        <v>248</v>
      </c>
      <c r="GP39">
        <v>251</v>
      </c>
      <c r="GQ39">
        <v>257</v>
      </c>
      <c r="GR39">
        <v>263</v>
      </c>
      <c r="GS39">
        <v>264</v>
      </c>
      <c r="GT39">
        <v>285</v>
      </c>
      <c r="GU39">
        <v>286</v>
      </c>
    </row>
    <row r="40" spans="1:203" x14ac:dyDescent="0.25">
      <c r="A40" s="2" t="s">
        <v>41</v>
      </c>
      <c r="E40">
        <v>1</v>
      </c>
      <c r="F40">
        <v>1</v>
      </c>
      <c r="G40">
        <v>1</v>
      </c>
      <c r="H40">
        <v>1</v>
      </c>
      <c r="I40">
        <v>1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  <c r="O40" s="1">
        <v>1</v>
      </c>
      <c r="P40" s="1">
        <v>1</v>
      </c>
      <c r="Q40" s="1">
        <v>1</v>
      </c>
      <c r="R40" s="1">
        <v>1</v>
      </c>
      <c r="S40" s="1">
        <v>1</v>
      </c>
      <c r="T40" s="1">
        <v>1</v>
      </c>
      <c r="U40" s="1">
        <v>1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 s="1">
        <v>1</v>
      </c>
      <c r="AB40" s="1">
        <v>1</v>
      </c>
      <c r="AC40" s="1">
        <v>1</v>
      </c>
      <c r="AD40" s="1">
        <v>1</v>
      </c>
      <c r="AE40" s="1">
        <v>1</v>
      </c>
      <c r="AF40" s="10">
        <v>1</v>
      </c>
      <c r="AG40" s="10">
        <v>1</v>
      </c>
      <c r="AH40" s="10">
        <v>1</v>
      </c>
      <c r="AI40" s="10">
        <v>1</v>
      </c>
      <c r="AJ40" s="10">
        <v>1</v>
      </c>
      <c r="AK40" s="10">
        <v>1</v>
      </c>
      <c r="AL40" s="10">
        <v>1</v>
      </c>
      <c r="AM40" s="10">
        <v>1</v>
      </c>
      <c r="AN40" s="10">
        <v>1</v>
      </c>
      <c r="AO40" s="10">
        <v>1</v>
      </c>
      <c r="AP40" s="10">
        <v>1</v>
      </c>
      <c r="AQ40" s="10">
        <v>1</v>
      </c>
      <c r="AR40" s="10">
        <v>1</v>
      </c>
      <c r="AS40" s="10">
        <v>1</v>
      </c>
      <c r="AT40" s="10">
        <v>1</v>
      </c>
      <c r="AU40" s="10">
        <v>1</v>
      </c>
      <c r="AV40" s="10">
        <v>1</v>
      </c>
      <c r="AW40" s="10">
        <v>1</v>
      </c>
      <c r="AX40" s="10">
        <v>1</v>
      </c>
      <c r="AY40" s="10">
        <v>1</v>
      </c>
      <c r="AZ40" s="10">
        <v>1</v>
      </c>
      <c r="BA40" s="10">
        <v>1</v>
      </c>
      <c r="BB40" s="10">
        <v>1</v>
      </c>
      <c r="BC40" s="10">
        <v>1</v>
      </c>
      <c r="BD40" s="10">
        <v>1</v>
      </c>
      <c r="BE40" s="10">
        <v>3</v>
      </c>
      <c r="BF40" s="10">
        <v>4</v>
      </c>
      <c r="BG40" s="10">
        <v>4</v>
      </c>
      <c r="BH40" s="10">
        <v>4</v>
      </c>
      <c r="BI40" s="10">
        <v>5</v>
      </c>
      <c r="BJ40" s="10">
        <v>7</v>
      </c>
      <c r="BK40" s="10">
        <v>7</v>
      </c>
      <c r="BL40" s="10">
        <v>7</v>
      </c>
      <c r="BM40" s="10">
        <v>11</v>
      </c>
      <c r="BN40" s="10">
        <v>11</v>
      </c>
      <c r="BO40" s="10">
        <v>12</v>
      </c>
      <c r="BP40" s="10">
        <v>12</v>
      </c>
      <c r="BQ40" s="10">
        <v>12</v>
      </c>
      <c r="BR40" s="10">
        <v>12</v>
      </c>
      <c r="BS40" s="10">
        <v>13</v>
      </c>
      <c r="BT40" s="10">
        <v>13</v>
      </c>
      <c r="BU40" s="10">
        <v>13</v>
      </c>
      <c r="BV40" s="10">
        <v>13</v>
      </c>
      <c r="BW40" s="10">
        <v>13</v>
      </c>
      <c r="BX40" s="10">
        <v>13</v>
      </c>
      <c r="BY40" s="10">
        <v>13</v>
      </c>
      <c r="BZ40" s="10">
        <v>13</v>
      </c>
      <c r="CA40" s="10">
        <v>13</v>
      </c>
      <c r="CB40" s="10">
        <v>13</v>
      </c>
      <c r="CC40" s="10">
        <v>14</v>
      </c>
      <c r="CD40" s="10">
        <v>14</v>
      </c>
      <c r="CE40" s="10">
        <v>14</v>
      </c>
      <c r="CF40" s="10">
        <v>14</v>
      </c>
      <c r="CG40" s="10">
        <v>14</v>
      </c>
      <c r="CH40" s="10">
        <v>14</v>
      </c>
      <c r="CI40" s="10">
        <v>14</v>
      </c>
      <c r="CJ40" s="10">
        <v>16</v>
      </c>
      <c r="CK40" s="10">
        <v>16</v>
      </c>
      <c r="CL40" s="10">
        <v>16</v>
      </c>
      <c r="CM40" s="10">
        <v>16</v>
      </c>
      <c r="CN40" s="10">
        <v>19</v>
      </c>
      <c r="CO40" s="10">
        <v>19</v>
      </c>
      <c r="CP40" s="10">
        <v>19</v>
      </c>
      <c r="CQ40" s="10">
        <v>19</v>
      </c>
      <c r="CR40" s="10">
        <v>20</v>
      </c>
      <c r="CS40" s="10">
        <v>20</v>
      </c>
      <c r="CT40" s="10">
        <v>20</v>
      </c>
      <c r="CU40" s="10">
        <v>20</v>
      </c>
      <c r="CV40" s="10">
        <v>20</v>
      </c>
      <c r="CW40" s="10">
        <v>21</v>
      </c>
      <c r="CX40" s="10">
        <v>21</v>
      </c>
      <c r="CY40" s="10">
        <v>21</v>
      </c>
      <c r="CZ40" s="10">
        <v>21</v>
      </c>
      <c r="DA40" s="10">
        <v>21</v>
      </c>
      <c r="DB40" s="22">
        <v>21</v>
      </c>
      <c r="DC40" s="22">
        <v>21</v>
      </c>
      <c r="DD40" s="22">
        <v>22</v>
      </c>
      <c r="DE40" s="22">
        <v>22</v>
      </c>
      <c r="DF40" s="22">
        <v>22</v>
      </c>
      <c r="DG40" s="22">
        <v>22</v>
      </c>
      <c r="DH40" s="22">
        <v>23</v>
      </c>
      <c r="DI40" s="22">
        <v>23</v>
      </c>
      <c r="DJ40" s="22">
        <v>23</v>
      </c>
      <c r="DK40" s="22">
        <v>23</v>
      </c>
      <c r="DL40">
        <v>23</v>
      </c>
      <c r="DM40">
        <v>23</v>
      </c>
      <c r="DN40">
        <v>23</v>
      </c>
      <c r="DO40">
        <v>23</v>
      </c>
      <c r="DP40">
        <v>23</v>
      </c>
      <c r="DQ40">
        <v>23</v>
      </c>
      <c r="DR40">
        <v>23</v>
      </c>
      <c r="DS40">
        <v>25</v>
      </c>
      <c r="DT40">
        <v>25</v>
      </c>
      <c r="DU40">
        <v>25</v>
      </c>
      <c r="DV40">
        <v>25</v>
      </c>
      <c r="DW40">
        <v>25</v>
      </c>
      <c r="DX40">
        <v>25</v>
      </c>
      <c r="DY40">
        <v>25</v>
      </c>
      <c r="DZ40">
        <v>27</v>
      </c>
      <c r="EA40">
        <v>27</v>
      </c>
      <c r="EB40">
        <v>27</v>
      </c>
      <c r="EC40">
        <v>27</v>
      </c>
      <c r="ED40">
        <v>27</v>
      </c>
      <c r="EE40">
        <v>27</v>
      </c>
      <c r="EF40">
        <v>27</v>
      </c>
      <c r="EG40">
        <v>28</v>
      </c>
      <c r="EH40">
        <v>28</v>
      </c>
      <c r="EI40">
        <v>28</v>
      </c>
      <c r="EJ40">
        <v>28</v>
      </c>
      <c r="EK40">
        <v>28</v>
      </c>
      <c r="EL40">
        <v>28</v>
      </c>
      <c r="EM40">
        <v>28</v>
      </c>
      <c r="EN40">
        <v>28</v>
      </c>
      <c r="EO40">
        <v>28</v>
      </c>
      <c r="EP40">
        <v>28</v>
      </c>
      <c r="EQ40">
        <v>28</v>
      </c>
      <c r="ER40">
        <v>28</v>
      </c>
      <c r="ES40">
        <v>28</v>
      </c>
      <c r="ET40" s="1">
        <v>29</v>
      </c>
      <c r="EU40" s="1">
        <v>30</v>
      </c>
      <c r="EV40" s="1">
        <v>30</v>
      </c>
      <c r="EW40" s="1">
        <v>30</v>
      </c>
      <c r="EX40" s="1">
        <v>34</v>
      </c>
      <c r="EY40" s="1">
        <v>35</v>
      </c>
      <c r="EZ40" s="1">
        <v>35</v>
      </c>
      <c r="FA40" s="1">
        <v>37</v>
      </c>
      <c r="FB40" s="1">
        <v>38</v>
      </c>
      <c r="FC40" s="1">
        <v>39</v>
      </c>
      <c r="FD40" s="1">
        <v>40</v>
      </c>
      <c r="FE40" s="1">
        <v>41</v>
      </c>
      <c r="FF40" s="1">
        <v>47</v>
      </c>
      <c r="FG40" s="1">
        <v>62</v>
      </c>
      <c r="FH40" s="1">
        <v>66</v>
      </c>
      <c r="FI40" s="1">
        <v>66</v>
      </c>
      <c r="FJ40" s="1">
        <v>69</v>
      </c>
      <c r="FK40" s="1">
        <v>77</v>
      </c>
      <c r="FL40" s="28">
        <v>79</v>
      </c>
      <c r="FM40" s="28">
        <v>82</v>
      </c>
      <c r="FN40" s="28">
        <v>85</v>
      </c>
      <c r="FO40" s="28">
        <v>86</v>
      </c>
      <c r="FP40" s="28">
        <v>87</v>
      </c>
      <c r="FQ40" s="28">
        <v>89</v>
      </c>
      <c r="FR40" s="28">
        <v>89</v>
      </c>
      <c r="FS40">
        <v>92</v>
      </c>
      <c r="FT40">
        <v>95</v>
      </c>
      <c r="FU40">
        <v>97</v>
      </c>
      <c r="FV40">
        <v>96</v>
      </c>
      <c r="FW40">
        <v>95</v>
      </c>
      <c r="FX40">
        <v>97</v>
      </c>
      <c r="FY40">
        <v>99</v>
      </c>
      <c r="FZ40">
        <v>100</v>
      </c>
      <c r="GA40">
        <v>109</v>
      </c>
      <c r="GB40">
        <v>110</v>
      </c>
      <c r="GC40">
        <v>114</v>
      </c>
      <c r="GD40">
        <v>116</v>
      </c>
      <c r="GE40">
        <v>117</v>
      </c>
      <c r="GF40">
        <v>118</v>
      </c>
      <c r="GG40">
        <v>118</v>
      </c>
      <c r="GH40">
        <v>183</v>
      </c>
      <c r="GI40">
        <v>183</v>
      </c>
      <c r="GJ40">
        <v>186</v>
      </c>
      <c r="GK40">
        <v>202</v>
      </c>
      <c r="GL40">
        <v>204</v>
      </c>
      <c r="GM40">
        <v>205</v>
      </c>
      <c r="GN40">
        <v>205</v>
      </c>
      <c r="GO40">
        <v>204</v>
      </c>
      <c r="GP40">
        <v>203</v>
      </c>
      <c r="GQ40">
        <v>206</v>
      </c>
      <c r="GR40">
        <v>267</v>
      </c>
      <c r="GS40">
        <v>267</v>
      </c>
      <c r="GT40">
        <v>266</v>
      </c>
      <c r="GU40">
        <v>273</v>
      </c>
    </row>
    <row r="41" spans="1:203" x14ac:dyDescent="0.25">
      <c r="A41" s="2" t="s">
        <v>4</v>
      </c>
      <c r="B41">
        <v>26</v>
      </c>
      <c r="C41">
        <v>47</v>
      </c>
      <c r="D41">
        <v>47</v>
      </c>
      <c r="E41">
        <v>56</v>
      </c>
      <c r="F41">
        <v>57</v>
      </c>
      <c r="G41" s="3">
        <v>55</v>
      </c>
      <c r="H41">
        <v>55</v>
      </c>
      <c r="I41">
        <v>56</v>
      </c>
      <c r="J41" s="3">
        <v>52</v>
      </c>
      <c r="K41" s="1">
        <v>52</v>
      </c>
      <c r="L41" s="3">
        <v>43</v>
      </c>
      <c r="M41" s="1">
        <v>43</v>
      </c>
      <c r="N41" s="1">
        <v>43</v>
      </c>
      <c r="O41" s="3">
        <v>40</v>
      </c>
      <c r="P41" s="1">
        <v>45</v>
      </c>
      <c r="Q41" s="3">
        <v>39</v>
      </c>
      <c r="R41" s="1">
        <v>40</v>
      </c>
      <c r="S41" s="3">
        <v>27</v>
      </c>
      <c r="T41" s="1">
        <v>27</v>
      </c>
      <c r="U41" s="1">
        <v>27</v>
      </c>
      <c r="V41" s="1">
        <v>29</v>
      </c>
      <c r="W41" s="3">
        <v>26</v>
      </c>
      <c r="X41" s="1">
        <v>26</v>
      </c>
      <c r="Y41" s="1">
        <v>50</v>
      </c>
      <c r="Z41" s="1">
        <v>64</v>
      </c>
      <c r="AA41" s="3">
        <v>63</v>
      </c>
      <c r="AB41" s="1">
        <v>63</v>
      </c>
      <c r="AC41" s="1">
        <v>63</v>
      </c>
      <c r="AD41" s="1">
        <v>64</v>
      </c>
      <c r="AE41" s="1">
        <v>65</v>
      </c>
      <c r="AF41" s="1">
        <v>132</v>
      </c>
      <c r="AG41" s="10">
        <v>132</v>
      </c>
      <c r="AH41" s="10">
        <v>132</v>
      </c>
      <c r="AI41" s="10">
        <v>132</v>
      </c>
      <c r="AJ41" s="10">
        <v>132</v>
      </c>
      <c r="AK41" s="10">
        <v>132</v>
      </c>
      <c r="AL41" s="11">
        <v>130</v>
      </c>
      <c r="AM41" s="11">
        <v>120</v>
      </c>
      <c r="AN41" s="11">
        <v>114</v>
      </c>
      <c r="AO41" s="10">
        <v>115</v>
      </c>
      <c r="AP41" s="10">
        <v>115</v>
      </c>
      <c r="AQ41" s="10">
        <v>138</v>
      </c>
      <c r="AR41" s="10">
        <v>156</v>
      </c>
      <c r="AS41" s="10">
        <v>178</v>
      </c>
      <c r="AT41" s="10">
        <v>190</v>
      </c>
      <c r="AU41" s="10">
        <v>203</v>
      </c>
      <c r="AV41" s="10">
        <v>209</v>
      </c>
      <c r="AW41" s="10">
        <v>210</v>
      </c>
      <c r="AX41" s="10">
        <v>211</v>
      </c>
      <c r="AY41" s="10">
        <v>211</v>
      </c>
      <c r="AZ41" s="10">
        <v>211</v>
      </c>
      <c r="BA41" s="10">
        <v>211</v>
      </c>
      <c r="BB41" s="10">
        <v>211</v>
      </c>
      <c r="BC41" s="11">
        <v>210</v>
      </c>
      <c r="BD41" s="10">
        <v>210</v>
      </c>
      <c r="BE41" s="10">
        <v>210</v>
      </c>
      <c r="BF41" s="10">
        <v>210</v>
      </c>
      <c r="BG41" s="10">
        <v>211</v>
      </c>
      <c r="BH41" s="10">
        <v>211</v>
      </c>
      <c r="BI41" s="10">
        <v>211</v>
      </c>
      <c r="BJ41" s="10">
        <v>211</v>
      </c>
      <c r="BK41" s="10">
        <v>211</v>
      </c>
      <c r="BL41" s="10">
        <v>211</v>
      </c>
      <c r="BM41" s="10">
        <v>210</v>
      </c>
      <c r="BN41" s="10">
        <v>209</v>
      </c>
      <c r="BO41" s="10">
        <v>209</v>
      </c>
      <c r="BP41">
        <f>SUM(13,10,7,181,10)</f>
        <v>221</v>
      </c>
      <c r="BQ41" s="10">
        <v>228</v>
      </c>
      <c r="BR41" s="10">
        <v>229</v>
      </c>
      <c r="BS41">
        <f>SUM(22,10,7,180,10)</f>
        <v>229</v>
      </c>
      <c r="BT41" s="10">
        <v>238</v>
      </c>
      <c r="BU41">
        <f>SUM(30,10,7,181,10)</f>
        <v>238</v>
      </c>
      <c r="BV41">
        <f>SUM(30,10,7,181,10)</f>
        <v>238</v>
      </c>
      <c r="BW41" s="10">
        <v>238</v>
      </c>
      <c r="BX41" s="10">
        <v>238</v>
      </c>
      <c r="BY41" s="10">
        <v>238</v>
      </c>
      <c r="BZ41">
        <f>SUM(30,10,7,181,10)</f>
        <v>238</v>
      </c>
      <c r="CA41" s="10">
        <v>238</v>
      </c>
      <c r="CB41">
        <f>SUM(30,4,7,181,16)</f>
        <v>238</v>
      </c>
      <c r="CC41">
        <f>SUM(30,4,7,180,16)</f>
        <v>237</v>
      </c>
      <c r="CD41">
        <f>SUM(30,4,7,180,16)</f>
        <v>237</v>
      </c>
      <c r="CE41">
        <f>SUM(30,4,7,180,16)</f>
        <v>237</v>
      </c>
      <c r="CF41">
        <f>SUM(30,4,7,180,16)</f>
        <v>237</v>
      </c>
      <c r="CG41" s="10">
        <v>237</v>
      </c>
      <c r="CH41" s="10">
        <f>SUM(28,4,7,181,16)</f>
        <v>236</v>
      </c>
      <c r="CI41">
        <f>SUM(11,4,7,197,16)</f>
        <v>235</v>
      </c>
      <c r="CJ41">
        <f>SUM(2,4,7,206,16)</f>
        <v>235</v>
      </c>
      <c r="CK41">
        <f>SUM(1,4,7,207,16)</f>
        <v>235</v>
      </c>
      <c r="CL41">
        <f>SUM(1,4,7,207,16)</f>
        <v>235</v>
      </c>
      <c r="CM41">
        <f>SUM(1,4,7,207,16)</f>
        <v>235</v>
      </c>
      <c r="CN41">
        <f>SUM(1,4,7,206,16)</f>
        <v>234</v>
      </c>
      <c r="CO41">
        <f>SUM(3,4,7,204,16)</f>
        <v>234</v>
      </c>
      <c r="CP41">
        <f>SUM(3,7,7,204,16)</f>
        <v>237</v>
      </c>
      <c r="CQ41">
        <f>SUM(5,7,7,204,16)</f>
        <v>239</v>
      </c>
      <c r="CR41">
        <f>SUM(5,5,7,204,18)</f>
        <v>239</v>
      </c>
      <c r="CS41" s="10">
        <v>239</v>
      </c>
      <c r="CT41">
        <f>SUM(5,6,7,204,18)</f>
        <v>240</v>
      </c>
      <c r="CU41">
        <f>SUM(7,6,7,204,18)</f>
        <v>242</v>
      </c>
      <c r="CV41">
        <f>SUM(6,6,7,205,18)</f>
        <v>242</v>
      </c>
      <c r="CW41">
        <f>SUM(6,6,7,205,18)</f>
        <v>242</v>
      </c>
      <c r="CX41" s="10">
        <v>242</v>
      </c>
      <c r="CY41">
        <f>SUM(6,6,7,205,18)</f>
        <v>242</v>
      </c>
      <c r="CZ41">
        <f>SUM(6,6,7,205,18)</f>
        <v>242</v>
      </c>
      <c r="DA41">
        <f>SUM(5,6,7,207,18)</f>
        <v>243</v>
      </c>
      <c r="DB41" s="22">
        <v>242</v>
      </c>
      <c r="DC41" s="22">
        <v>241</v>
      </c>
      <c r="DD41" s="22">
        <v>241</v>
      </c>
      <c r="DE41" s="22">
        <v>241</v>
      </c>
      <c r="DF41" s="22">
        <v>241</v>
      </c>
      <c r="DG41" s="22">
        <v>244</v>
      </c>
      <c r="DH41" s="22">
        <v>245</v>
      </c>
      <c r="DI41" s="22">
        <v>244</v>
      </c>
      <c r="DJ41" s="22">
        <v>245</v>
      </c>
      <c r="DK41" s="22">
        <v>245</v>
      </c>
      <c r="DL41">
        <v>248</v>
      </c>
      <c r="DM41">
        <v>249</v>
      </c>
      <c r="DN41">
        <v>249</v>
      </c>
      <c r="DO41">
        <v>250</v>
      </c>
      <c r="DP41">
        <v>250</v>
      </c>
      <c r="DQ41">
        <v>251</v>
      </c>
      <c r="DR41">
        <v>250</v>
      </c>
      <c r="DS41">
        <v>250</v>
      </c>
      <c r="DT41">
        <v>250</v>
      </c>
      <c r="DU41">
        <v>251</v>
      </c>
      <c r="DV41">
        <v>251</v>
      </c>
      <c r="DW41">
        <v>251</v>
      </c>
      <c r="DX41">
        <v>251</v>
      </c>
      <c r="DY41">
        <v>249</v>
      </c>
      <c r="DZ41">
        <v>250</v>
      </c>
      <c r="EA41">
        <v>250</v>
      </c>
      <c r="EB41">
        <v>250</v>
      </c>
      <c r="EC41">
        <v>250</v>
      </c>
      <c r="ED41">
        <v>250</v>
      </c>
      <c r="EE41">
        <v>250</v>
      </c>
      <c r="EF41">
        <v>251</v>
      </c>
      <c r="EG41">
        <v>250</v>
      </c>
      <c r="EH41">
        <v>250</v>
      </c>
      <c r="EI41">
        <v>250</v>
      </c>
      <c r="EJ41">
        <v>250</v>
      </c>
      <c r="EK41">
        <v>250</v>
      </c>
      <c r="EL41">
        <v>250</v>
      </c>
      <c r="EM41">
        <v>250</v>
      </c>
      <c r="EN41">
        <v>249</v>
      </c>
      <c r="EO41">
        <v>249</v>
      </c>
      <c r="EP41">
        <v>249</v>
      </c>
      <c r="EQ41">
        <v>249</v>
      </c>
      <c r="ER41">
        <v>250</v>
      </c>
      <c r="ES41">
        <v>250</v>
      </c>
      <c r="ET41">
        <v>252</v>
      </c>
      <c r="EU41" s="1">
        <v>252</v>
      </c>
      <c r="EV41" s="1">
        <v>252</v>
      </c>
      <c r="EW41" s="1">
        <v>252</v>
      </c>
      <c r="EX41" s="1">
        <v>252</v>
      </c>
      <c r="EY41" s="1">
        <v>252</v>
      </c>
      <c r="EZ41" s="1">
        <v>252</v>
      </c>
      <c r="FA41" s="1">
        <v>253</v>
      </c>
      <c r="FB41" s="1">
        <v>253</v>
      </c>
      <c r="FC41" s="1">
        <v>256</v>
      </c>
      <c r="FD41" s="1">
        <v>256</v>
      </c>
      <c r="FE41" s="1">
        <v>256</v>
      </c>
      <c r="FF41" s="1">
        <v>256</v>
      </c>
      <c r="FG41" s="1">
        <v>256</v>
      </c>
      <c r="FH41" s="1">
        <v>256</v>
      </c>
      <c r="FI41" s="1">
        <v>255</v>
      </c>
      <c r="FJ41" s="1">
        <v>255</v>
      </c>
      <c r="FK41" s="1">
        <v>255</v>
      </c>
      <c r="FL41" s="28">
        <v>258</v>
      </c>
      <c r="FM41" s="28">
        <v>257</v>
      </c>
      <c r="FN41" s="28">
        <v>257</v>
      </c>
      <c r="FO41" s="28">
        <v>257</v>
      </c>
      <c r="FP41" s="28">
        <v>258</v>
      </c>
      <c r="FQ41" s="28">
        <v>259</v>
      </c>
      <c r="FR41" s="28">
        <v>259</v>
      </c>
      <c r="FS41">
        <v>259</v>
      </c>
      <c r="FT41">
        <v>260</v>
      </c>
      <c r="FU41">
        <v>260</v>
      </c>
      <c r="FV41">
        <v>260</v>
      </c>
      <c r="FW41">
        <v>262</v>
      </c>
      <c r="FX41">
        <v>263</v>
      </c>
      <c r="FY41">
        <v>265</v>
      </c>
      <c r="FZ41">
        <v>267</v>
      </c>
      <c r="GA41">
        <v>265</v>
      </c>
      <c r="GB41">
        <v>267</v>
      </c>
      <c r="GC41">
        <v>269</v>
      </c>
      <c r="GD41">
        <v>269</v>
      </c>
      <c r="GE41">
        <v>269</v>
      </c>
      <c r="GF41">
        <v>269</v>
      </c>
      <c r="GG41">
        <v>269</v>
      </c>
      <c r="GH41">
        <v>268</v>
      </c>
      <c r="GI41">
        <v>267</v>
      </c>
      <c r="GJ41">
        <v>269</v>
      </c>
      <c r="GK41">
        <v>270</v>
      </c>
      <c r="GL41">
        <v>269</v>
      </c>
      <c r="GM41">
        <v>270</v>
      </c>
      <c r="GN41">
        <v>270</v>
      </c>
      <c r="GO41">
        <v>270</v>
      </c>
      <c r="GP41">
        <v>271</v>
      </c>
      <c r="GQ41">
        <v>272</v>
      </c>
      <c r="GR41">
        <v>272</v>
      </c>
      <c r="GS41">
        <v>272</v>
      </c>
      <c r="GT41">
        <v>272</v>
      </c>
      <c r="GU41">
        <v>272</v>
      </c>
    </row>
    <row r="42" spans="1:203" x14ac:dyDescent="0.25">
      <c r="A42" s="2" t="s">
        <v>204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>
        <v>2</v>
      </c>
      <c r="CP42" s="10">
        <v>2</v>
      </c>
      <c r="CQ42">
        <v>2</v>
      </c>
      <c r="CR42" s="10">
        <v>2</v>
      </c>
      <c r="CS42" s="10">
        <v>2</v>
      </c>
      <c r="CT42" s="10">
        <v>3</v>
      </c>
      <c r="CU42" s="10">
        <v>3</v>
      </c>
      <c r="CV42" s="10">
        <v>3</v>
      </c>
      <c r="CW42" s="10">
        <v>3</v>
      </c>
      <c r="CX42" s="10">
        <v>7</v>
      </c>
      <c r="CY42" s="10">
        <v>7</v>
      </c>
      <c r="CZ42" s="10">
        <v>39</v>
      </c>
      <c r="DA42" s="10">
        <v>42</v>
      </c>
      <c r="DB42" s="22">
        <v>45</v>
      </c>
      <c r="DC42" s="22">
        <v>48</v>
      </c>
      <c r="DD42" s="22">
        <v>50</v>
      </c>
      <c r="DE42" s="22">
        <v>50</v>
      </c>
      <c r="DF42" s="22">
        <v>50</v>
      </c>
      <c r="DG42" s="22">
        <v>53</v>
      </c>
      <c r="DH42" s="22">
        <v>55</v>
      </c>
      <c r="DI42" s="22">
        <v>56</v>
      </c>
      <c r="DJ42" s="22">
        <v>56</v>
      </c>
      <c r="DK42" s="22">
        <v>56</v>
      </c>
      <c r="DL42">
        <v>58</v>
      </c>
      <c r="DM42">
        <v>59</v>
      </c>
      <c r="DN42">
        <v>59</v>
      </c>
      <c r="DO42">
        <v>59</v>
      </c>
      <c r="DP42">
        <v>59</v>
      </c>
      <c r="DQ42">
        <v>59</v>
      </c>
      <c r="DR42">
        <v>61</v>
      </c>
      <c r="DS42">
        <v>86</v>
      </c>
      <c r="DT42">
        <v>87</v>
      </c>
      <c r="DU42">
        <v>87</v>
      </c>
      <c r="DV42">
        <v>87</v>
      </c>
      <c r="DW42">
        <v>88</v>
      </c>
      <c r="DX42">
        <v>88</v>
      </c>
      <c r="DY42">
        <v>88</v>
      </c>
      <c r="DZ42">
        <v>88</v>
      </c>
      <c r="EA42">
        <v>88</v>
      </c>
      <c r="EB42">
        <v>88</v>
      </c>
      <c r="EC42">
        <v>88</v>
      </c>
      <c r="ED42">
        <v>88</v>
      </c>
      <c r="EE42">
        <v>89</v>
      </c>
      <c r="EF42">
        <v>89</v>
      </c>
      <c r="EG42">
        <v>125</v>
      </c>
      <c r="EH42">
        <v>125</v>
      </c>
      <c r="EI42">
        <v>126</v>
      </c>
      <c r="EJ42">
        <v>138</v>
      </c>
      <c r="EK42">
        <v>145</v>
      </c>
      <c r="EL42">
        <v>145</v>
      </c>
      <c r="EM42">
        <v>144</v>
      </c>
      <c r="EN42">
        <v>144</v>
      </c>
      <c r="EO42">
        <v>144</v>
      </c>
      <c r="EP42">
        <v>144</v>
      </c>
      <c r="EQ42">
        <v>144</v>
      </c>
      <c r="ER42">
        <v>144</v>
      </c>
      <c r="ES42">
        <v>145</v>
      </c>
      <c r="ET42" s="1">
        <v>145</v>
      </c>
      <c r="EU42" s="1">
        <v>144</v>
      </c>
      <c r="EV42" s="1">
        <v>167</v>
      </c>
      <c r="EW42" s="1">
        <v>167</v>
      </c>
      <c r="EX42" s="1">
        <v>166</v>
      </c>
      <c r="EY42" s="1">
        <v>166</v>
      </c>
      <c r="EZ42" s="1">
        <v>186</v>
      </c>
      <c r="FA42" s="1">
        <v>188</v>
      </c>
      <c r="FB42" s="1">
        <v>191</v>
      </c>
      <c r="FC42" s="1">
        <v>191</v>
      </c>
      <c r="FD42" s="1">
        <v>191</v>
      </c>
      <c r="FE42" s="1">
        <v>203</v>
      </c>
      <c r="FF42" s="1">
        <v>208</v>
      </c>
      <c r="FG42" s="1">
        <v>210</v>
      </c>
      <c r="FH42" s="1">
        <v>212</v>
      </c>
      <c r="FI42" s="1">
        <v>226</v>
      </c>
      <c r="FJ42" s="1">
        <v>227</v>
      </c>
      <c r="FK42" s="1">
        <v>226</v>
      </c>
      <c r="FL42" s="28">
        <v>228</v>
      </c>
      <c r="FM42" s="28">
        <v>233</v>
      </c>
      <c r="FN42" s="28">
        <v>233</v>
      </c>
      <c r="FO42" s="28">
        <v>240</v>
      </c>
      <c r="FP42" s="28">
        <v>239</v>
      </c>
      <c r="FQ42" s="28">
        <v>243</v>
      </c>
      <c r="FR42" s="28">
        <v>243</v>
      </c>
      <c r="FS42">
        <v>242</v>
      </c>
      <c r="FT42">
        <v>244</v>
      </c>
      <c r="FU42">
        <v>244</v>
      </c>
      <c r="FV42">
        <v>243</v>
      </c>
      <c r="FW42">
        <v>245</v>
      </c>
      <c r="FX42">
        <v>251</v>
      </c>
      <c r="FY42">
        <v>251</v>
      </c>
      <c r="FZ42">
        <v>252</v>
      </c>
      <c r="GA42">
        <v>252</v>
      </c>
      <c r="GB42">
        <v>251</v>
      </c>
      <c r="GC42">
        <v>256</v>
      </c>
      <c r="GD42">
        <v>256</v>
      </c>
      <c r="GE42">
        <v>255</v>
      </c>
      <c r="GF42">
        <v>255</v>
      </c>
      <c r="GG42">
        <v>255</v>
      </c>
      <c r="GH42">
        <v>258</v>
      </c>
      <c r="GI42">
        <v>257</v>
      </c>
      <c r="GJ42">
        <v>258</v>
      </c>
      <c r="GK42">
        <v>259</v>
      </c>
      <c r="GL42">
        <v>259</v>
      </c>
      <c r="GM42">
        <v>261</v>
      </c>
      <c r="GN42">
        <v>261</v>
      </c>
      <c r="GO42">
        <v>261</v>
      </c>
      <c r="GP42">
        <v>263</v>
      </c>
      <c r="GQ42">
        <v>264</v>
      </c>
      <c r="GR42">
        <v>264</v>
      </c>
      <c r="GS42">
        <v>263</v>
      </c>
      <c r="GT42">
        <v>265</v>
      </c>
      <c r="GU42">
        <v>265</v>
      </c>
    </row>
    <row r="43" spans="1:203" x14ac:dyDescent="0.25">
      <c r="A43" s="2" t="s">
        <v>165</v>
      </c>
      <c r="J43" s="1"/>
      <c r="K43" s="1"/>
      <c r="L43" s="1"/>
      <c r="M43" s="1"/>
      <c r="N43" s="1"/>
      <c r="O43" s="1"/>
      <c r="P43" s="3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>
        <v>2</v>
      </c>
      <c r="BR43" s="10">
        <v>2</v>
      </c>
      <c r="BS43" s="10">
        <v>2</v>
      </c>
      <c r="BT43" s="10">
        <v>2</v>
      </c>
      <c r="BU43" s="10">
        <v>2</v>
      </c>
      <c r="BV43" s="10">
        <v>2</v>
      </c>
      <c r="BW43" s="10">
        <v>2</v>
      </c>
      <c r="BX43" s="10">
        <v>2</v>
      </c>
      <c r="BY43" s="10">
        <v>2</v>
      </c>
      <c r="BZ43" s="10">
        <v>2</v>
      </c>
      <c r="CA43" s="10">
        <v>2</v>
      </c>
      <c r="CB43" s="10">
        <v>2</v>
      </c>
      <c r="CC43" s="10">
        <v>2</v>
      </c>
      <c r="CD43" s="10">
        <v>2</v>
      </c>
      <c r="CE43" s="10">
        <v>2</v>
      </c>
      <c r="CF43" s="10">
        <v>2</v>
      </c>
      <c r="CG43" s="10">
        <v>2</v>
      </c>
      <c r="CH43" s="10">
        <v>2</v>
      </c>
      <c r="CI43" s="10">
        <v>2</v>
      </c>
      <c r="CJ43" s="10">
        <v>2</v>
      </c>
      <c r="CK43" s="10">
        <v>3</v>
      </c>
      <c r="CL43" s="10">
        <v>3</v>
      </c>
      <c r="CM43" s="10">
        <v>3</v>
      </c>
      <c r="CN43" s="10">
        <v>3</v>
      </c>
      <c r="CO43" s="10">
        <v>5</v>
      </c>
      <c r="CP43" s="10">
        <v>7</v>
      </c>
      <c r="CQ43" s="10">
        <v>8</v>
      </c>
      <c r="CR43" s="10">
        <v>8</v>
      </c>
      <c r="CS43" s="10">
        <v>8</v>
      </c>
      <c r="CT43" s="10">
        <v>8</v>
      </c>
      <c r="CU43" s="10">
        <v>8</v>
      </c>
      <c r="CV43" s="10">
        <v>8</v>
      </c>
      <c r="CW43" s="10">
        <v>8</v>
      </c>
      <c r="CX43" s="10">
        <v>8</v>
      </c>
      <c r="CY43" s="10">
        <v>8</v>
      </c>
      <c r="CZ43" s="10">
        <v>8</v>
      </c>
      <c r="DA43" s="10">
        <v>8</v>
      </c>
      <c r="DB43" s="22">
        <v>8</v>
      </c>
      <c r="DC43" s="22">
        <v>9</v>
      </c>
      <c r="DD43" s="22">
        <v>10</v>
      </c>
      <c r="DE43" s="22">
        <v>10</v>
      </c>
      <c r="DF43" s="22">
        <v>10</v>
      </c>
      <c r="DG43" s="22">
        <v>10</v>
      </c>
      <c r="DH43" s="22">
        <v>11</v>
      </c>
      <c r="DI43" s="22">
        <v>13</v>
      </c>
      <c r="DJ43" s="22">
        <v>14</v>
      </c>
      <c r="DK43" s="22">
        <v>14</v>
      </c>
      <c r="DL43">
        <v>17</v>
      </c>
      <c r="DM43">
        <v>17</v>
      </c>
      <c r="DN43">
        <v>17</v>
      </c>
      <c r="DO43">
        <v>17</v>
      </c>
      <c r="DP43">
        <v>17</v>
      </c>
      <c r="DQ43">
        <v>18</v>
      </c>
      <c r="DR43">
        <v>18</v>
      </c>
      <c r="DS43">
        <v>19</v>
      </c>
      <c r="DT43">
        <v>19</v>
      </c>
      <c r="DU43">
        <v>20</v>
      </c>
      <c r="DV43">
        <v>20</v>
      </c>
      <c r="DW43">
        <v>22</v>
      </c>
      <c r="DX43">
        <v>23</v>
      </c>
      <c r="DY43">
        <v>25</v>
      </c>
      <c r="DZ43">
        <v>25</v>
      </c>
      <c r="EA43">
        <v>27</v>
      </c>
      <c r="EB43">
        <v>31</v>
      </c>
      <c r="EC43">
        <v>31</v>
      </c>
      <c r="ED43">
        <v>31</v>
      </c>
      <c r="EE43">
        <v>31</v>
      </c>
      <c r="EF43">
        <v>32</v>
      </c>
      <c r="EG43">
        <v>36</v>
      </c>
      <c r="EH43">
        <v>37</v>
      </c>
      <c r="EI43">
        <v>37</v>
      </c>
      <c r="EJ43">
        <v>37</v>
      </c>
      <c r="EK43">
        <v>37</v>
      </c>
      <c r="EL43">
        <v>37</v>
      </c>
      <c r="EM43">
        <v>37</v>
      </c>
      <c r="EN43">
        <v>37</v>
      </c>
      <c r="EO43">
        <v>37</v>
      </c>
      <c r="EP43">
        <v>37</v>
      </c>
      <c r="EQ43">
        <v>37</v>
      </c>
      <c r="ER43">
        <v>41</v>
      </c>
      <c r="ES43">
        <v>41</v>
      </c>
      <c r="ET43" s="1">
        <v>41</v>
      </c>
      <c r="EU43" s="1">
        <v>41</v>
      </c>
      <c r="EV43" s="1">
        <v>41</v>
      </c>
      <c r="EW43" s="1">
        <v>42</v>
      </c>
      <c r="EX43" s="1">
        <v>42</v>
      </c>
      <c r="EY43" s="1">
        <v>42</v>
      </c>
      <c r="EZ43" s="1">
        <v>43</v>
      </c>
      <c r="FA43" s="1">
        <v>44</v>
      </c>
      <c r="FB43" s="1">
        <v>45</v>
      </c>
      <c r="FC43" s="1">
        <v>45</v>
      </c>
      <c r="FD43" s="1">
        <v>45</v>
      </c>
      <c r="FE43" s="1">
        <v>46</v>
      </c>
      <c r="FF43" s="1">
        <v>46</v>
      </c>
      <c r="FG43" s="1">
        <v>46</v>
      </c>
      <c r="FH43" s="1">
        <v>46</v>
      </c>
      <c r="FI43" s="1">
        <v>46</v>
      </c>
      <c r="FJ43" s="1">
        <v>46</v>
      </c>
      <c r="FK43" s="1">
        <v>46</v>
      </c>
      <c r="FL43" s="28">
        <v>46</v>
      </c>
      <c r="FM43" s="28">
        <v>46</v>
      </c>
      <c r="FN43" s="28">
        <v>47</v>
      </c>
      <c r="FO43" s="28">
        <v>50</v>
      </c>
      <c r="FP43" s="28">
        <v>50</v>
      </c>
      <c r="FQ43" s="28">
        <v>50</v>
      </c>
      <c r="FR43" s="28">
        <v>50</v>
      </c>
      <c r="FS43">
        <v>50</v>
      </c>
      <c r="FT43">
        <v>52</v>
      </c>
      <c r="FU43">
        <v>52</v>
      </c>
      <c r="FV43">
        <v>53</v>
      </c>
      <c r="FW43">
        <v>53</v>
      </c>
      <c r="FX43">
        <v>54</v>
      </c>
      <c r="FY43">
        <v>54</v>
      </c>
      <c r="FZ43">
        <v>54</v>
      </c>
      <c r="GA43">
        <v>54</v>
      </c>
      <c r="GB43">
        <v>54</v>
      </c>
      <c r="GC43">
        <v>55</v>
      </c>
      <c r="GD43">
        <v>56</v>
      </c>
      <c r="GE43">
        <v>57</v>
      </c>
      <c r="GF43">
        <v>57</v>
      </c>
      <c r="GG43">
        <v>57</v>
      </c>
      <c r="GH43">
        <v>58</v>
      </c>
      <c r="GI43">
        <v>58</v>
      </c>
      <c r="GJ43">
        <v>59</v>
      </c>
      <c r="GK43">
        <v>61</v>
      </c>
      <c r="GL43">
        <v>62</v>
      </c>
      <c r="GM43">
        <v>69</v>
      </c>
      <c r="GN43">
        <v>83</v>
      </c>
      <c r="GO43">
        <v>87</v>
      </c>
      <c r="GP43">
        <v>91</v>
      </c>
      <c r="GQ43">
        <v>149</v>
      </c>
      <c r="GR43">
        <v>206</v>
      </c>
      <c r="GS43">
        <v>240</v>
      </c>
      <c r="GT43">
        <v>248</v>
      </c>
      <c r="GU43">
        <v>265</v>
      </c>
    </row>
    <row r="44" spans="1:203" x14ac:dyDescent="0.25">
      <c r="A44" s="2" t="s">
        <v>39</v>
      </c>
      <c r="E44">
        <v>1</v>
      </c>
      <c r="F44">
        <v>1</v>
      </c>
      <c r="G44">
        <v>1</v>
      </c>
      <c r="H44">
        <v>2</v>
      </c>
      <c r="I44">
        <v>3</v>
      </c>
      <c r="J44">
        <v>3</v>
      </c>
      <c r="K44">
        <v>4</v>
      </c>
      <c r="L44">
        <v>4</v>
      </c>
      <c r="M44">
        <v>4</v>
      </c>
      <c r="N44">
        <v>4</v>
      </c>
      <c r="O44">
        <v>4</v>
      </c>
      <c r="P44">
        <v>4</v>
      </c>
      <c r="Q44">
        <v>4</v>
      </c>
      <c r="R44" s="1">
        <v>4</v>
      </c>
      <c r="S44" s="1">
        <v>1</v>
      </c>
      <c r="T44" s="1">
        <v>1</v>
      </c>
      <c r="U44" s="1">
        <v>1</v>
      </c>
      <c r="V44" s="1">
        <v>1</v>
      </c>
      <c r="W44" s="1">
        <v>2</v>
      </c>
      <c r="X44" s="1">
        <v>2</v>
      </c>
      <c r="Y44" s="1">
        <v>2</v>
      </c>
      <c r="Z44" s="1">
        <v>2</v>
      </c>
      <c r="AA44" s="1">
        <v>2</v>
      </c>
      <c r="AB44" s="1">
        <v>2</v>
      </c>
      <c r="AC44" s="1">
        <v>2</v>
      </c>
      <c r="AD44" s="10">
        <v>2</v>
      </c>
      <c r="AE44" s="10">
        <v>2</v>
      </c>
      <c r="AF44" s="10">
        <v>3</v>
      </c>
      <c r="AG44" s="10">
        <v>3</v>
      </c>
      <c r="AH44" s="10">
        <v>3</v>
      </c>
      <c r="AI44" s="10">
        <v>3</v>
      </c>
      <c r="AJ44" s="10">
        <v>3</v>
      </c>
      <c r="AK44" s="10">
        <v>3</v>
      </c>
      <c r="AL44" s="10">
        <v>3</v>
      </c>
      <c r="AM44" s="10">
        <v>3</v>
      </c>
      <c r="AN44" s="10">
        <v>3</v>
      </c>
      <c r="AO44" s="10">
        <v>3</v>
      </c>
      <c r="AP44" s="10">
        <v>3</v>
      </c>
      <c r="AQ44" s="10">
        <v>3</v>
      </c>
      <c r="AR44" s="10">
        <v>3</v>
      </c>
      <c r="AS44" s="10">
        <v>3</v>
      </c>
      <c r="AT44" s="10">
        <v>3</v>
      </c>
      <c r="AU44" s="10">
        <v>3</v>
      </c>
      <c r="AV44" s="10">
        <v>3</v>
      </c>
      <c r="AW44" s="10">
        <v>3</v>
      </c>
      <c r="AX44" s="10">
        <v>3</v>
      </c>
      <c r="AY44" s="10">
        <v>4</v>
      </c>
      <c r="AZ44" s="10">
        <v>4</v>
      </c>
      <c r="BA44" s="10">
        <v>4</v>
      </c>
      <c r="BB44" s="10">
        <v>4</v>
      </c>
      <c r="BC44" s="10">
        <v>4</v>
      </c>
      <c r="BD44" s="10">
        <v>4</v>
      </c>
      <c r="BE44" s="10">
        <v>4</v>
      </c>
      <c r="BF44" s="10">
        <v>4</v>
      </c>
      <c r="BG44" s="10">
        <v>4</v>
      </c>
      <c r="BH44" s="10">
        <v>4</v>
      </c>
      <c r="BI44" s="10">
        <v>4</v>
      </c>
      <c r="BJ44" s="10">
        <v>4</v>
      </c>
      <c r="BK44" s="10">
        <v>4</v>
      </c>
      <c r="BL44" s="10">
        <v>4</v>
      </c>
      <c r="BM44" s="10">
        <v>4</v>
      </c>
      <c r="BN44" s="10">
        <v>4</v>
      </c>
      <c r="BO44" s="10">
        <v>4</v>
      </c>
      <c r="BP44" s="10">
        <v>4</v>
      </c>
      <c r="BQ44" s="10">
        <v>4</v>
      </c>
      <c r="BR44" s="10">
        <v>4</v>
      </c>
      <c r="BS44" s="10">
        <v>4</v>
      </c>
      <c r="BT44" s="10">
        <v>4</v>
      </c>
      <c r="BU44" s="10">
        <v>4</v>
      </c>
      <c r="BV44" s="10">
        <v>4</v>
      </c>
      <c r="BW44" s="10">
        <v>4</v>
      </c>
      <c r="BX44" s="10">
        <v>4</v>
      </c>
      <c r="BY44" s="10">
        <v>4</v>
      </c>
      <c r="BZ44" s="10">
        <v>5</v>
      </c>
      <c r="CA44" s="10">
        <v>5</v>
      </c>
      <c r="CB44" s="10">
        <v>5</v>
      </c>
      <c r="CC44" s="10">
        <v>5</v>
      </c>
      <c r="CD44" s="10">
        <v>6</v>
      </c>
      <c r="CE44" s="10">
        <v>6</v>
      </c>
      <c r="CF44" s="10">
        <v>6</v>
      </c>
      <c r="CG44" s="10">
        <v>6</v>
      </c>
      <c r="CH44" s="10">
        <v>7</v>
      </c>
      <c r="CI44" s="10">
        <v>7</v>
      </c>
      <c r="CJ44" s="10">
        <v>7</v>
      </c>
      <c r="CK44" s="10">
        <v>7</v>
      </c>
      <c r="CL44" s="10">
        <v>7</v>
      </c>
      <c r="CM44" s="10">
        <v>7</v>
      </c>
      <c r="CN44" s="10">
        <v>8</v>
      </c>
      <c r="CO44" s="10">
        <v>9</v>
      </c>
      <c r="CP44" s="10">
        <v>9</v>
      </c>
      <c r="CQ44" s="10">
        <v>9</v>
      </c>
      <c r="CR44" s="10">
        <v>10</v>
      </c>
      <c r="CS44" s="10">
        <v>10</v>
      </c>
      <c r="CT44" s="10">
        <v>11</v>
      </c>
      <c r="CU44" s="10">
        <v>19</v>
      </c>
      <c r="CV44" s="10">
        <v>29</v>
      </c>
      <c r="CW44" s="10">
        <v>60</v>
      </c>
      <c r="CX44" s="10">
        <v>81</v>
      </c>
      <c r="CY44" s="10">
        <v>89</v>
      </c>
      <c r="CZ44" s="10">
        <v>89</v>
      </c>
      <c r="DA44" s="10">
        <v>97</v>
      </c>
      <c r="DB44" s="10">
        <v>101</v>
      </c>
      <c r="DC44" s="10">
        <v>154</v>
      </c>
      <c r="DD44" s="10">
        <v>178</v>
      </c>
      <c r="DE44" s="22">
        <v>191</v>
      </c>
      <c r="DF44" s="22">
        <v>192</v>
      </c>
      <c r="DG44" s="22">
        <v>194</v>
      </c>
      <c r="DH44" s="22">
        <v>197</v>
      </c>
      <c r="DI44" s="22">
        <v>199</v>
      </c>
      <c r="DJ44" s="22">
        <v>199</v>
      </c>
      <c r="DK44" s="22">
        <v>199</v>
      </c>
      <c r="DL44">
        <v>210</v>
      </c>
      <c r="DM44">
        <v>214</v>
      </c>
      <c r="DN44">
        <v>214</v>
      </c>
      <c r="DO44">
        <v>217</v>
      </c>
      <c r="DP44">
        <v>217</v>
      </c>
      <c r="DQ44">
        <v>217</v>
      </c>
      <c r="DR44">
        <v>218</v>
      </c>
      <c r="DS44">
        <v>218</v>
      </c>
      <c r="DT44">
        <v>222</v>
      </c>
      <c r="DU44">
        <v>222</v>
      </c>
      <c r="DV44">
        <v>222</v>
      </c>
      <c r="DW44">
        <v>222</v>
      </c>
      <c r="DX44">
        <v>222</v>
      </c>
      <c r="DY44">
        <v>221</v>
      </c>
      <c r="DZ44">
        <v>228</v>
      </c>
      <c r="EA44">
        <v>248</v>
      </c>
      <c r="EB44">
        <v>247</v>
      </c>
      <c r="EC44">
        <v>248</v>
      </c>
      <c r="ED44">
        <v>248</v>
      </c>
      <c r="EE44">
        <v>250</v>
      </c>
      <c r="EF44">
        <v>250</v>
      </c>
      <c r="EG44">
        <v>266</v>
      </c>
      <c r="EH44">
        <v>269</v>
      </c>
      <c r="EI44">
        <v>269</v>
      </c>
      <c r="EJ44">
        <v>269</v>
      </c>
      <c r="EK44">
        <v>269</v>
      </c>
      <c r="EL44">
        <v>267</v>
      </c>
      <c r="EM44">
        <v>259</v>
      </c>
      <c r="EN44">
        <v>265</v>
      </c>
      <c r="EO44">
        <v>265</v>
      </c>
      <c r="EP44">
        <v>265</v>
      </c>
      <c r="EQ44">
        <v>265</v>
      </c>
      <c r="ER44">
        <v>264</v>
      </c>
      <c r="ES44">
        <v>262</v>
      </c>
      <c r="ET44">
        <v>258</v>
      </c>
      <c r="EU44" s="1">
        <v>259</v>
      </c>
      <c r="EV44" s="1">
        <v>259</v>
      </c>
      <c r="EW44" s="1">
        <v>259</v>
      </c>
      <c r="EX44" s="1">
        <v>259</v>
      </c>
      <c r="EY44" s="1">
        <v>258</v>
      </c>
      <c r="EZ44" s="1">
        <v>257</v>
      </c>
      <c r="FA44" s="1">
        <v>259</v>
      </c>
      <c r="FB44" s="1">
        <v>260</v>
      </c>
      <c r="FC44" s="1">
        <v>260</v>
      </c>
      <c r="FD44" s="1">
        <v>260</v>
      </c>
      <c r="FE44" s="1">
        <v>258</v>
      </c>
      <c r="FF44" s="1">
        <v>257</v>
      </c>
      <c r="FG44" s="1">
        <v>257</v>
      </c>
      <c r="FH44" s="1">
        <v>257</v>
      </c>
      <c r="FI44" s="1">
        <v>256</v>
      </c>
      <c r="FJ44" s="1">
        <v>251</v>
      </c>
      <c r="FK44" s="1">
        <v>252</v>
      </c>
      <c r="FL44" s="28">
        <v>255</v>
      </c>
      <c r="FM44" s="28">
        <v>252</v>
      </c>
      <c r="FN44" s="28">
        <v>249</v>
      </c>
      <c r="FO44" s="28">
        <v>247</v>
      </c>
      <c r="FP44" s="28">
        <v>245</v>
      </c>
      <c r="FQ44" s="28">
        <v>242</v>
      </c>
      <c r="FR44" s="28">
        <v>241</v>
      </c>
      <c r="FS44">
        <v>240</v>
      </c>
      <c r="FT44">
        <v>241</v>
      </c>
      <c r="FU44">
        <v>240</v>
      </c>
      <c r="FV44">
        <v>240</v>
      </c>
      <c r="FW44">
        <v>240</v>
      </c>
      <c r="FX44">
        <v>240</v>
      </c>
      <c r="FY44">
        <v>240</v>
      </c>
      <c r="FZ44">
        <v>240</v>
      </c>
      <c r="GA44">
        <v>237</v>
      </c>
      <c r="GB44">
        <v>235</v>
      </c>
      <c r="GC44">
        <v>234</v>
      </c>
      <c r="GD44">
        <v>236</v>
      </c>
      <c r="GE44">
        <v>236</v>
      </c>
      <c r="GF44">
        <v>236</v>
      </c>
      <c r="GG44">
        <v>234</v>
      </c>
      <c r="GH44">
        <v>263</v>
      </c>
      <c r="GI44">
        <v>263</v>
      </c>
      <c r="GJ44">
        <v>262</v>
      </c>
      <c r="GK44">
        <v>262</v>
      </c>
      <c r="GL44">
        <v>264</v>
      </c>
      <c r="GM44">
        <v>263</v>
      </c>
      <c r="GN44">
        <v>263</v>
      </c>
      <c r="GO44">
        <v>260</v>
      </c>
      <c r="GP44">
        <v>260</v>
      </c>
      <c r="GQ44">
        <v>260</v>
      </c>
      <c r="GR44">
        <v>261</v>
      </c>
      <c r="GS44">
        <v>260</v>
      </c>
      <c r="GT44">
        <v>260</v>
      </c>
      <c r="GU44">
        <v>260</v>
      </c>
    </row>
    <row r="45" spans="1:203" x14ac:dyDescent="0.25">
      <c r="A45" s="5" t="s">
        <v>85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>
        <v>1</v>
      </c>
      <c r="T45" s="1">
        <v>1</v>
      </c>
      <c r="U45" s="1">
        <v>1</v>
      </c>
      <c r="V45" s="1">
        <v>1</v>
      </c>
      <c r="W45" s="4"/>
      <c r="X45" s="4"/>
      <c r="Y45" s="4"/>
      <c r="Z45" s="4"/>
      <c r="AA45" s="4"/>
      <c r="AB45" s="4"/>
      <c r="AC45" s="4"/>
      <c r="AD45" s="12"/>
      <c r="AE45" s="12"/>
      <c r="AF45" s="10">
        <v>1</v>
      </c>
      <c r="AG45" s="10">
        <v>1</v>
      </c>
      <c r="AH45" s="10">
        <v>1</v>
      </c>
      <c r="AI45" s="10">
        <v>1</v>
      </c>
      <c r="AJ45" s="10">
        <v>1</v>
      </c>
      <c r="AK45" s="10">
        <v>1</v>
      </c>
      <c r="AL45" s="10">
        <v>1</v>
      </c>
      <c r="AM45" s="10">
        <v>1</v>
      </c>
      <c r="AN45" s="10">
        <v>2</v>
      </c>
      <c r="AO45" s="10">
        <v>2</v>
      </c>
      <c r="AP45" s="10">
        <v>2</v>
      </c>
      <c r="AQ45" s="10">
        <v>2</v>
      </c>
      <c r="AR45" s="10">
        <v>2</v>
      </c>
      <c r="AS45" s="10">
        <v>2</v>
      </c>
      <c r="AT45" s="10">
        <v>2</v>
      </c>
      <c r="AU45" s="10">
        <v>2</v>
      </c>
      <c r="AV45" s="10">
        <v>2</v>
      </c>
      <c r="AW45" s="10">
        <v>2</v>
      </c>
      <c r="AX45" s="10">
        <v>2</v>
      </c>
      <c r="AY45" s="10">
        <v>2</v>
      </c>
      <c r="AZ45" s="10">
        <v>2</v>
      </c>
      <c r="BA45" s="10">
        <v>2</v>
      </c>
      <c r="BB45" s="10">
        <v>2</v>
      </c>
      <c r="BC45" s="10">
        <v>2</v>
      </c>
      <c r="BD45" s="10">
        <v>2</v>
      </c>
      <c r="BE45" s="10">
        <v>2</v>
      </c>
      <c r="BF45" s="10">
        <v>2</v>
      </c>
      <c r="BG45" s="10">
        <v>2</v>
      </c>
      <c r="BH45" s="10">
        <v>2</v>
      </c>
      <c r="BI45" s="10">
        <v>2</v>
      </c>
      <c r="BJ45" s="10">
        <v>2</v>
      </c>
      <c r="BK45" s="10">
        <v>2</v>
      </c>
      <c r="BL45" s="10">
        <v>2</v>
      </c>
      <c r="BM45" s="10">
        <v>2</v>
      </c>
      <c r="BN45" s="10">
        <v>2</v>
      </c>
      <c r="BO45" s="10">
        <v>2</v>
      </c>
      <c r="BP45" s="10">
        <v>2</v>
      </c>
      <c r="BQ45" s="10">
        <v>2</v>
      </c>
      <c r="BR45" s="10">
        <v>2</v>
      </c>
      <c r="BS45" s="10">
        <v>2</v>
      </c>
      <c r="BT45" s="10">
        <v>2</v>
      </c>
      <c r="BU45" s="10">
        <v>3</v>
      </c>
      <c r="BV45" s="10">
        <v>3</v>
      </c>
      <c r="BW45" s="10">
        <v>3</v>
      </c>
      <c r="BX45" s="10">
        <v>3</v>
      </c>
      <c r="BY45" s="10">
        <v>3</v>
      </c>
      <c r="BZ45" s="10">
        <v>3</v>
      </c>
      <c r="CA45" s="10">
        <v>3</v>
      </c>
      <c r="CB45" s="10">
        <v>3</v>
      </c>
      <c r="CC45" s="10">
        <v>3</v>
      </c>
      <c r="CD45" s="10">
        <v>3</v>
      </c>
      <c r="CE45" s="10">
        <v>3</v>
      </c>
      <c r="CF45" s="10">
        <v>4</v>
      </c>
      <c r="CG45" s="10">
        <v>4</v>
      </c>
      <c r="CH45" s="10">
        <v>4</v>
      </c>
      <c r="CI45" s="10">
        <v>4</v>
      </c>
      <c r="CJ45" s="10">
        <v>4</v>
      </c>
      <c r="CK45" s="10">
        <v>4</v>
      </c>
      <c r="CL45" s="10">
        <v>4</v>
      </c>
      <c r="CM45" s="10">
        <v>4</v>
      </c>
      <c r="CN45" s="10">
        <v>6</v>
      </c>
      <c r="CO45" s="10">
        <v>5</v>
      </c>
      <c r="CP45" s="10">
        <v>7</v>
      </c>
      <c r="CQ45" s="10">
        <v>7</v>
      </c>
      <c r="CR45" s="10">
        <v>7</v>
      </c>
      <c r="CS45" s="10">
        <v>7</v>
      </c>
      <c r="CT45" s="10">
        <v>7</v>
      </c>
      <c r="CU45" s="10">
        <v>8</v>
      </c>
      <c r="CV45" s="10">
        <v>9</v>
      </c>
      <c r="CW45" s="10">
        <v>11</v>
      </c>
      <c r="CX45" s="10">
        <v>11</v>
      </c>
      <c r="CY45" s="10">
        <v>11</v>
      </c>
      <c r="CZ45" s="10">
        <v>11</v>
      </c>
      <c r="DA45" s="10">
        <v>11</v>
      </c>
      <c r="DB45" s="10">
        <v>14</v>
      </c>
      <c r="DC45" s="10">
        <v>17</v>
      </c>
      <c r="DD45" s="22">
        <v>17</v>
      </c>
      <c r="DE45" s="22">
        <v>17</v>
      </c>
      <c r="DF45" s="22">
        <v>17</v>
      </c>
      <c r="DG45" s="22">
        <v>17</v>
      </c>
      <c r="DH45" s="22">
        <v>17</v>
      </c>
      <c r="DI45" s="22">
        <v>17</v>
      </c>
      <c r="DJ45" s="22">
        <v>18</v>
      </c>
      <c r="DK45" s="22">
        <v>18</v>
      </c>
      <c r="DL45">
        <v>18</v>
      </c>
      <c r="DM45">
        <v>19</v>
      </c>
      <c r="DN45">
        <v>19</v>
      </c>
      <c r="DO45">
        <v>19</v>
      </c>
      <c r="DP45">
        <v>19</v>
      </c>
      <c r="DQ45">
        <v>21</v>
      </c>
      <c r="DR45">
        <v>21</v>
      </c>
      <c r="DS45">
        <v>21</v>
      </c>
      <c r="DT45">
        <v>23</v>
      </c>
      <c r="DU45">
        <v>23</v>
      </c>
      <c r="DV45">
        <v>23</v>
      </c>
      <c r="DW45">
        <v>23</v>
      </c>
      <c r="DX45">
        <v>23</v>
      </c>
      <c r="DY45">
        <v>23</v>
      </c>
      <c r="DZ45">
        <v>23</v>
      </c>
      <c r="EA45">
        <v>23</v>
      </c>
      <c r="EB45">
        <v>23</v>
      </c>
      <c r="EC45">
        <v>23</v>
      </c>
      <c r="ED45">
        <v>24</v>
      </c>
      <c r="EE45">
        <v>24</v>
      </c>
      <c r="EF45">
        <v>24</v>
      </c>
      <c r="EG45">
        <v>24</v>
      </c>
      <c r="EH45">
        <v>25</v>
      </c>
      <c r="EI45">
        <v>51</v>
      </c>
      <c r="EJ45">
        <v>52</v>
      </c>
      <c r="EK45">
        <v>53</v>
      </c>
      <c r="EL45">
        <v>57</v>
      </c>
      <c r="EM45">
        <v>57</v>
      </c>
      <c r="EN45">
        <v>57</v>
      </c>
      <c r="EO45">
        <v>58</v>
      </c>
      <c r="EP45">
        <v>59</v>
      </c>
      <c r="EQ45">
        <v>59</v>
      </c>
      <c r="ER45">
        <v>60</v>
      </c>
      <c r="ES45">
        <v>60</v>
      </c>
      <c r="ET45">
        <v>60</v>
      </c>
      <c r="EU45" s="1">
        <v>61</v>
      </c>
      <c r="EV45" s="1">
        <v>61</v>
      </c>
      <c r="EW45" s="1">
        <v>62</v>
      </c>
      <c r="EX45" s="1">
        <v>62</v>
      </c>
      <c r="EY45" s="1">
        <v>62</v>
      </c>
      <c r="EZ45" s="1">
        <v>64</v>
      </c>
      <c r="FA45" s="1">
        <v>65</v>
      </c>
      <c r="FB45" s="1">
        <v>78</v>
      </c>
      <c r="FC45" s="1">
        <v>85</v>
      </c>
      <c r="FD45" s="1">
        <v>89</v>
      </c>
      <c r="FE45" s="1">
        <v>88</v>
      </c>
      <c r="FF45" s="1">
        <v>89</v>
      </c>
      <c r="FG45" s="1">
        <v>96</v>
      </c>
      <c r="FH45" s="1">
        <v>117</v>
      </c>
      <c r="FI45" s="1">
        <v>132</v>
      </c>
      <c r="FJ45" s="1">
        <v>136</v>
      </c>
      <c r="FK45" s="1">
        <v>140</v>
      </c>
      <c r="FL45" s="28">
        <v>145</v>
      </c>
      <c r="FM45" s="28">
        <v>149</v>
      </c>
      <c r="FN45" s="28">
        <v>151</v>
      </c>
      <c r="FO45" s="28">
        <v>175</v>
      </c>
      <c r="FP45" s="28">
        <v>183</v>
      </c>
      <c r="FQ45" s="28">
        <v>183</v>
      </c>
      <c r="FR45" s="28">
        <v>183</v>
      </c>
      <c r="FS45">
        <v>184</v>
      </c>
      <c r="FT45">
        <v>188</v>
      </c>
      <c r="FU45">
        <v>187</v>
      </c>
      <c r="FV45">
        <v>195</v>
      </c>
      <c r="FW45">
        <v>195</v>
      </c>
      <c r="FX45">
        <v>206</v>
      </c>
      <c r="FY45">
        <v>206</v>
      </c>
      <c r="FZ45">
        <v>241</v>
      </c>
      <c r="GA45">
        <v>241</v>
      </c>
      <c r="GB45">
        <v>240</v>
      </c>
      <c r="GC45">
        <v>244</v>
      </c>
      <c r="GD45">
        <v>245</v>
      </c>
      <c r="GE45">
        <v>246</v>
      </c>
      <c r="GF45">
        <v>246</v>
      </c>
      <c r="GG45">
        <v>248</v>
      </c>
      <c r="GH45">
        <v>251</v>
      </c>
      <c r="GI45">
        <v>253</v>
      </c>
      <c r="GJ45">
        <v>254</v>
      </c>
      <c r="GK45">
        <v>254</v>
      </c>
      <c r="GL45">
        <v>255</v>
      </c>
      <c r="GM45">
        <v>258</v>
      </c>
      <c r="GN45">
        <v>258</v>
      </c>
      <c r="GO45">
        <v>258</v>
      </c>
      <c r="GP45">
        <v>258</v>
      </c>
      <c r="GQ45">
        <v>258</v>
      </c>
      <c r="GR45">
        <v>258</v>
      </c>
      <c r="GS45">
        <v>258</v>
      </c>
      <c r="GT45">
        <v>257</v>
      </c>
      <c r="GU45">
        <v>256</v>
      </c>
    </row>
    <row r="46" spans="1:203" x14ac:dyDescent="0.25">
      <c r="A46" s="2" t="s">
        <v>46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12"/>
      <c r="AE46" s="12"/>
      <c r="AF46" s="9">
        <v>1</v>
      </c>
      <c r="AG46" s="9">
        <v>1</v>
      </c>
      <c r="AH46" s="9">
        <v>1</v>
      </c>
      <c r="AI46" s="9">
        <v>1</v>
      </c>
      <c r="AJ46" s="9">
        <v>1</v>
      </c>
      <c r="AK46" s="9">
        <v>1</v>
      </c>
      <c r="AL46" s="9">
        <v>1</v>
      </c>
      <c r="AM46" s="9">
        <v>1</v>
      </c>
      <c r="AN46" s="9">
        <v>1</v>
      </c>
      <c r="AO46" s="9">
        <v>1</v>
      </c>
      <c r="AP46" s="9">
        <v>1</v>
      </c>
      <c r="AQ46" s="9">
        <v>1</v>
      </c>
      <c r="AR46" s="9">
        <v>1</v>
      </c>
      <c r="AS46" s="10">
        <v>1</v>
      </c>
      <c r="AT46" s="10">
        <v>1</v>
      </c>
      <c r="AU46" s="10">
        <v>1</v>
      </c>
      <c r="AV46" s="10">
        <v>1</v>
      </c>
      <c r="AW46" s="10">
        <v>1</v>
      </c>
      <c r="AX46" s="10">
        <v>1</v>
      </c>
      <c r="AY46" s="10">
        <v>1</v>
      </c>
      <c r="AZ46" s="10">
        <v>1</v>
      </c>
      <c r="BA46" s="10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1</v>
      </c>
      <c r="CF46">
        <v>1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</v>
      </c>
      <c r="CZ46">
        <v>1</v>
      </c>
      <c r="DA46">
        <v>1</v>
      </c>
      <c r="DB46">
        <v>1</v>
      </c>
      <c r="DC46">
        <v>1</v>
      </c>
      <c r="DD46" s="22">
        <v>2</v>
      </c>
      <c r="DE46" s="22">
        <v>1</v>
      </c>
      <c r="DF46" s="22">
        <v>1</v>
      </c>
      <c r="DG46" s="22">
        <v>1</v>
      </c>
      <c r="DH46" s="22">
        <v>1</v>
      </c>
      <c r="DI46" s="22">
        <v>1</v>
      </c>
      <c r="DJ46" s="22">
        <v>1</v>
      </c>
      <c r="DK46" s="22">
        <v>1</v>
      </c>
      <c r="DL46">
        <v>1</v>
      </c>
      <c r="DM46">
        <v>2</v>
      </c>
      <c r="DN46">
        <v>2</v>
      </c>
      <c r="DO46">
        <v>3</v>
      </c>
      <c r="DP46">
        <v>3</v>
      </c>
      <c r="DQ46">
        <v>3</v>
      </c>
      <c r="DR46">
        <v>3</v>
      </c>
      <c r="DS46">
        <v>3</v>
      </c>
      <c r="DT46">
        <v>3</v>
      </c>
      <c r="DU46">
        <v>3</v>
      </c>
      <c r="DV46">
        <v>3</v>
      </c>
      <c r="DW46">
        <v>3</v>
      </c>
      <c r="DX46">
        <v>3</v>
      </c>
      <c r="DY46">
        <v>3</v>
      </c>
      <c r="DZ46">
        <v>4</v>
      </c>
      <c r="EA46">
        <v>4</v>
      </c>
      <c r="EB46">
        <v>4</v>
      </c>
      <c r="EC46">
        <v>4</v>
      </c>
      <c r="ED46">
        <v>4</v>
      </c>
      <c r="EE46">
        <v>4</v>
      </c>
      <c r="EF46">
        <v>4</v>
      </c>
      <c r="EG46">
        <v>4</v>
      </c>
      <c r="EH46">
        <v>4</v>
      </c>
      <c r="EI46">
        <v>4</v>
      </c>
      <c r="EJ46">
        <v>4</v>
      </c>
      <c r="EK46">
        <v>4</v>
      </c>
      <c r="EL46">
        <v>4</v>
      </c>
      <c r="EM46">
        <v>4</v>
      </c>
      <c r="EN46">
        <v>4</v>
      </c>
      <c r="EO46">
        <v>4</v>
      </c>
      <c r="EP46">
        <v>4</v>
      </c>
      <c r="EQ46">
        <v>4</v>
      </c>
      <c r="ER46">
        <v>4</v>
      </c>
      <c r="ES46">
        <v>4</v>
      </c>
      <c r="ET46" s="1">
        <v>3</v>
      </c>
      <c r="EU46" s="1">
        <v>4</v>
      </c>
      <c r="EV46" s="1">
        <v>4</v>
      </c>
      <c r="EW46" s="1">
        <v>4</v>
      </c>
      <c r="EX46" s="1">
        <v>4</v>
      </c>
      <c r="EY46" s="1">
        <v>4</v>
      </c>
      <c r="EZ46" s="1">
        <v>4</v>
      </c>
      <c r="FA46" s="1">
        <v>4</v>
      </c>
      <c r="FB46" s="1">
        <v>4</v>
      </c>
      <c r="FC46" s="1">
        <v>4</v>
      </c>
      <c r="FD46" s="1">
        <v>21</v>
      </c>
      <c r="FE46" s="1">
        <v>24</v>
      </c>
      <c r="FF46" s="1">
        <v>26</v>
      </c>
      <c r="FG46" s="1">
        <v>28</v>
      </c>
      <c r="FH46" s="1">
        <v>33</v>
      </c>
      <c r="FI46" s="1">
        <v>34</v>
      </c>
      <c r="FJ46" s="1">
        <v>36</v>
      </c>
      <c r="FK46" s="1">
        <v>54</v>
      </c>
      <c r="FL46" s="28">
        <v>102</v>
      </c>
      <c r="FM46" s="28">
        <v>109</v>
      </c>
      <c r="FN46" s="28">
        <v>109</v>
      </c>
      <c r="FO46" s="28">
        <v>117</v>
      </c>
      <c r="FP46" s="28">
        <v>118</v>
      </c>
      <c r="FQ46" s="28">
        <v>119</v>
      </c>
      <c r="FR46" s="28">
        <v>120</v>
      </c>
      <c r="FS46">
        <v>120</v>
      </c>
      <c r="FT46">
        <v>121</v>
      </c>
      <c r="FU46">
        <v>121</v>
      </c>
      <c r="FV46">
        <v>125</v>
      </c>
      <c r="FW46">
        <v>125</v>
      </c>
      <c r="FX46">
        <v>125</v>
      </c>
      <c r="FY46">
        <v>125</v>
      </c>
      <c r="FZ46">
        <v>135</v>
      </c>
      <c r="GA46">
        <v>124</v>
      </c>
      <c r="GB46">
        <v>126</v>
      </c>
      <c r="GC46">
        <v>126</v>
      </c>
      <c r="GD46">
        <v>128</v>
      </c>
      <c r="GE46">
        <v>128</v>
      </c>
      <c r="GF46">
        <v>128</v>
      </c>
      <c r="GG46">
        <v>128</v>
      </c>
      <c r="GH46">
        <v>128</v>
      </c>
      <c r="GI46">
        <v>128</v>
      </c>
      <c r="GJ46">
        <v>130</v>
      </c>
      <c r="GK46">
        <v>130</v>
      </c>
      <c r="GL46">
        <v>131</v>
      </c>
      <c r="GM46">
        <v>160</v>
      </c>
      <c r="GN46">
        <v>161</v>
      </c>
      <c r="GO46">
        <v>161</v>
      </c>
      <c r="GP46">
        <v>165</v>
      </c>
      <c r="GQ46">
        <v>179</v>
      </c>
      <c r="GR46">
        <v>180</v>
      </c>
      <c r="GS46">
        <v>190</v>
      </c>
      <c r="GT46">
        <v>247</v>
      </c>
      <c r="GU46">
        <v>252</v>
      </c>
    </row>
    <row r="47" spans="1:203" x14ac:dyDescent="0.25">
      <c r="A47" s="2" t="s">
        <v>184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15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>
        <v>1</v>
      </c>
      <c r="CG47" s="10">
        <v>1</v>
      </c>
      <c r="CH47" s="10">
        <v>1</v>
      </c>
      <c r="CI47" s="10">
        <v>1</v>
      </c>
      <c r="CJ47" s="10">
        <v>1</v>
      </c>
      <c r="CK47" s="10">
        <v>1</v>
      </c>
      <c r="CL47" s="10">
        <v>1</v>
      </c>
      <c r="CM47" s="10">
        <v>1</v>
      </c>
      <c r="CN47" s="10">
        <v>1</v>
      </c>
      <c r="CO47" s="10">
        <v>1</v>
      </c>
      <c r="CP47" s="10">
        <v>1</v>
      </c>
      <c r="CQ47" s="10">
        <v>1</v>
      </c>
      <c r="CR47" s="10">
        <v>1</v>
      </c>
      <c r="CS47" s="10">
        <v>1</v>
      </c>
      <c r="CT47" s="10">
        <v>1</v>
      </c>
      <c r="CU47" s="10">
        <v>1</v>
      </c>
      <c r="CV47" s="10">
        <v>1</v>
      </c>
      <c r="CW47" s="10">
        <v>1</v>
      </c>
      <c r="CX47" s="10">
        <v>1</v>
      </c>
      <c r="CY47" s="10">
        <v>1</v>
      </c>
      <c r="CZ47" s="10">
        <v>1</v>
      </c>
      <c r="DA47" s="10">
        <v>1</v>
      </c>
      <c r="DB47" s="22">
        <v>1</v>
      </c>
      <c r="DC47" s="22">
        <v>1</v>
      </c>
      <c r="DD47" s="22">
        <v>1</v>
      </c>
      <c r="DE47" s="22">
        <v>1</v>
      </c>
      <c r="DF47" s="22">
        <v>1</v>
      </c>
      <c r="DG47" s="22">
        <v>1</v>
      </c>
      <c r="DH47" s="22">
        <v>1</v>
      </c>
      <c r="DI47" s="22">
        <v>1</v>
      </c>
      <c r="DJ47" s="22">
        <v>1</v>
      </c>
      <c r="DK47" s="22">
        <v>1</v>
      </c>
      <c r="DL47" s="1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  <c r="DU47">
        <v>1</v>
      </c>
      <c r="DV47">
        <v>1</v>
      </c>
      <c r="DW47">
        <v>1</v>
      </c>
      <c r="DX47">
        <v>1</v>
      </c>
      <c r="DY47">
        <v>4</v>
      </c>
      <c r="DZ47">
        <v>4</v>
      </c>
      <c r="EA47">
        <v>4</v>
      </c>
      <c r="EB47">
        <v>4</v>
      </c>
      <c r="EC47">
        <v>4</v>
      </c>
      <c r="ED47">
        <v>4</v>
      </c>
      <c r="EE47">
        <v>4</v>
      </c>
      <c r="EF47">
        <v>4</v>
      </c>
      <c r="EG47">
        <v>4</v>
      </c>
      <c r="EH47">
        <v>5</v>
      </c>
      <c r="EI47">
        <v>5</v>
      </c>
      <c r="EJ47">
        <v>5</v>
      </c>
      <c r="EK47">
        <v>5</v>
      </c>
      <c r="EL47">
        <v>5</v>
      </c>
      <c r="EM47">
        <v>5</v>
      </c>
      <c r="EN47">
        <v>5</v>
      </c>
      <c r="EO47">
        <v>5</v>
      </c>
      <c r="EP47">
        <v>5</v>
      </c>
      <c r="EQ47">
        <v>5</v>
      </c>
      <c r="ER47">
        <v>5</v>
      </c>
      <c r="ES47">
        <v>7</v>
      </c>
      <c r="ET47" s="1">
        <v>9</v>
      </c>
      <c r="EU47" s="1">
        <v>9</v>
      </c>
      <c r="EV47" s="1">
        <v>11</v>
      </c>
      <c r="EW47" s="1">
        <v>23</v>
      </c>
      <c r="EX47" s="1">
        <v>25</v>
      </c>
      <c r="EY47" s="1">
        <v>56</v>
      </c>
      <c r="EZ47" s="1">
        <v>74</v>
      </c>
      <c r="FA47" s="1">
        <v>88</v>
      </c>
      <c r="FB47" s="1">
        <v>98</v>
      </c>
      <c r="FC47" s="1">
        <v>104</v>
      </c>
      <c r="FD47" s="1">
        <v>104</v>
      </c>
      <c r="FE47" s="1">
        <v>104</v>
      </c>
      <c r="FF47" s="1">
        <v>110</v>
      </c>
      <c r="FG47" s="1">
        <v>110</v>
      </c>
      <c r="FH47" s="1">
        <v>117</v>
      </c>
      <c r="FI47" s="1">
        <v>117</v>
      </c>
      <c r="FJ47" s="1">
        <v>117</v>
      </c>
      <c r="FK47" s="1">
        <v>118</v>
      </c>
      <c r="FL47" s="28">
        <v>138</v>
      </c>
      <c r="FM47" s="28">
        <v>165</v>
      </c>
      <c r="FN47" s="28">
        <v>165</v>
      </c>
      <c r="FO47" s="28">
        <v>181</v>
      </c>
      <c r="FP47" s="28">
        <v>182</v>
      </c>
      <c r="FQ47" s="28">
        <v>182</v>
      </c>
      <c r="FR47" s="28">
        <v>183</v>
      </c>
      <c r="FS47">
        <v>185</v>
      </c>
      <c r="FT47">
        <v>185</v>
      </c>
      <c r="FU47">
        <v>185</v>
      </c>
      <c r="FV47">
        <v>183</v>
      </c>
      <c r="FW47">
        <v>182</v>
      </c>
      <c r="FX47">
        <v>182</v>
      </c>
      <c r="FY47">
        <v>182</v>
      </c>
      <c r="FZ47">
        <v>182</v>
      </c>
      <c r="GA47">
        <v>182</v>
      </c>
      <c r="GB47">
        <v>182</v>
      </c>
      <c r="GC47">
        <v>183</v>
      </c>
      <c r="GD47">
        <v>185</v>
      </c>
      <c r="GE47">
        <v>186</v>
      </c>
      <c r="GF47">
        <v>188</v>
      </c>
      <c r="GG47">
        <v>189</v>
      </c>
      <c r="GH47">
        <v>190</v>
      </c>
      <c r="GI47">
        <v>190</v>
      </c>
      <c r="GJ47">
        <v>190</v>
      </c>
      <c r="GK47">
        <v>191</v>
      </c>
      <c r="GL47">
        <v>191</v>
      </c>
      <c r="GM47">
        <v>191</v>
      </c>
      <c r="GN47">
        <v>238</v>
      </c>
      <c r="GO47">
        <v>239</v>
      </c>
      <c r="GP47">
        <v>241</v>
      </c>
      <c r="GQ47">
        <v>246</v>
      </c>
      <c r="GR47">
        <v>246</v>
      </c>
      <c r="GS47">
        <v>246</v>
      </c>
      <c r="GT47">
        <v>249</v>
      </c>
      <c r="GU47">
        <v>249</v>
      </c>
    </row>
    <row r="48" spans="1:203" x14ac:dyDescent="0.25">
      <c r="A48" s="2" t="s">
        <v>101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>
        <v>1</v>
      </c>
      <c r="Z48" s="1">
        <v>1</v>
      </c>
      <c r="AA48" s="1">
        <v>2</v>
      </c>
      <c r="AB48" s="1">
        <v>2</v>
      </c>
      <c r="AC48" s="1">
        <v>3</v>
      </c>
      <c r="AD48" s="1">
        <v>3</v>
      </c>
      <c r="AE48" s="1">
        <v>3</v>
      </c>
      <c r="AF48" s="1">
        <v>3</v>
      </c>
      <c r="AG48" s="10">
        <v>3</v>
      </c>
      <c r="AH48" s="10">
        <v>3</v>
      </c>
      <c r="AI48" s="10">
        <v>3</v>
      </c>
      <c r="AJ48" s="10">
        <v>3</v>
      </c>
      <c r="AK48" s="10">
        <v>3</v>
      </c>
      <c r="AL48" s="10">
        <v>3</v>
      </c>
      <c r="AM48" s="10">
        <v>3</v>
      </c>
      <c r="AN48" s="10">
        <v>3</v>
      </c>
      <c r="AO48" s="10">
        <v>3</v>
      </c>
      <c r="AP48" s="10">
        <v>3</v>
      </c>
      <c r="AQ48" s="10">
        <v>3</v>
      </c>
      <c r="AR48" s="10">
        <v>3</v>
      </c>
      <c r="AS48" s="10">
        <v>3</v>
      </c>
      <c r="AT48" s="10">
        <v>3</v>
      </c>
      <c r="AU48" s="10">
        <v>3</v>
      </c>
      <c r="AV48" s="10">
        <v>3</v>
      </c>
      <c r="AW48" s="10">
        <v>3</v>
      </c>
      <c r="AX48" s="10">
        <v>3</v>
      </c>
      <c r="AY48" s="10">
        <v>3</v>
      </c>
      <c r="AZ48" s="10">
        <v>3</v>
      </c>
      <c r="BA48" s="10">
        <v>3</v>
      </c>
      <c r="BB48" s="10">
        <v>3</v>
      </c>
      <c r="BC48" s="10">
        <v>3</v>
      </c>
      <c r="BD48" s="10">
        <v>3</v>
      </c>
      <c r="BE48" s="10">
        <v>3</v>
      </c>
      <c r="BF48" s="10">
        <v>4</v>
      </c>
      <c r="BG48" s="10">
        <v>4</v>
      </c>
      <c r="BH48" s="10">
        <v>4</v>
      </c>
      <c r="BI48" s="10">
        <v>5</v>
      </c>
      <c r="BJ48" s="10">
        <v>5</v>
      </c>
      <c r="BK48" s="10">
        <v>5</v>
      </c>
      <c r="BL48" s="10">
        <v>5</v>
      </c>
      <c r="BM48" s="10">
        <v>5</v>
      </c>
      <c r="BN48" s="10">
        <v>5</v>
      </c>
      <c r="BO48" s="10">
        <v>5</v>
      </c>
      <c r="BP48" s="10">
        <v>5</v>
      </c>
      <c r="BQ48" s="10">
        <v>5</v>
      </c>
      <c r="BR48" s="10">
        <v>5</v>
      </c>
      <c r="BS48" s="10">
        <v>5</v>
      </c>
      <c r="BT48" s="10">
        <v>5</v>
      </c>
      <c r="BU48" s="10">
        <v>5</v>
      </c>
      <c r="BV48" s="10">
        <v>5</v>
      </c>
      <c r="BW48" s="10">
        <v>5</v>
      </c>
      <c r="BX48" s="10">
        <v>5</v>
      </c>
      <c r="BY48" s="10">
        <v>5</v>
      </c>
      <c r="BZ48" s="10">
        <v>5</v>
      </c>
      <c r="CA48" s="10">
        <v>5</v>
      </c>
      <c r="CB48" s="10">
        <v>6</v>
      </c>
      <c r="CC48" s="10">
        <v>6</v>
      </c>
      <c r="CD48" s="10">
        <v>6</v>
      </c>
      <c r="CE48" s="10">
        <v>6</v>
      </c>
      <c r="CF48" s="10">
        <v>6</v>
      </c>
      <c r="CG48" s="10">
        <v>6</v>
      </c>
      <c r="CH48" s="10">
        <v>7</v>
      </c>
      <c r="CI48" s="10">
        <v>7</v>
      </c>
      <c r="CJ48" s="10">
        <v>6</v>
      </c>
      <c r="CK48" s="10">
        <v>7</v>
      </c>
      <c r="CL48" s="10">
        <v>7</v>
      </c>
      <c r="CM48" s="10">
        <v>7</v>
      </c>
      <c r="CN48" s="10">
        <v>7</v>
      </c>
      <c r="CO48" s="10">
        <v>7</v>
      </c>
      <c r="CP48" s="10">
        <v>9</v>
      </c>
      <c r="CQ48" s="10">
        <v>8</v>
      </c>
      <c r="CR48" s="10">
        <v>8</v>
      </c>
      <c r="CS48" s="10">
        <v>8</v>
      </c>
      <c r="CT48" s="10">
        <v>8</v>
      </c>
      <c r="CU48" s="10">
        <v>8</v>
      </c>
      <c r="CV48" s="10">
        <v>9</v>
      </c>
      <c r="CW48" s="10">
        <v>9</v>
      </c>
      <c r="CX48" s="10">
        <v>10</v>
      </c>
      <c r="CY48" s="10">
        <v>9</v>
      </c>
      <c r="CZ48" s="10">
        <v>9</v>
      </c>
      <c r="DA48" s="10">
        <v>9</v>
      </c>
      <c r="DB48" s="22">
        <v>9</v>
      </c>
      <c r="DC48" s="22">
        <v>9</v>
      </c>
      <c r="DD48" s="22">
        <v>9</v>
      </c>
      <c r="DE48" s="22">
        <v>9</v>
      </c>
      <c r="DF48" s="22">
        <v>9</v>
      </c>
      <c r="DG48" s="22">
        <v>9</v>
      </c>
      <c r="DH48" s="22">
        <v>9</v>
      </c>
      <c r="DI48" s="22">
        <v>9</v>
      </c>
      <c r="DJ48" s="22">
        <v>9</v>
      </c>
      <c r="DK48" s="22">
        <v>9</v>
      </c>
      <c r="DL48">
        <v>9</v>
      </c>
      <c r="DM48">
        <v>9</v>
      </c>
      <c r="DN48">
        <v>9</v>
      </c>
      <c r="DO48">
        <v>9</v>
      </c>
      <c r="DP48">
        <v>9</v>
      </c>
      <c r="DQ48">
        <v>9</v>
      </c>
      <c r="DR48">
        <v>11</v>
      </c>
      <c r="DS48">
        <v>11</v>
      </c>
      <c r="DT48">
        <v>11</v>
      </c>
      <c r="DU48">
        <v>11</v>
      </c>
      <c r="DV48">
        <v>11</v>
      </c>
      <c r="DW48">
        <v>11</v>
      </c>
      <c r="DX48">
        <v>11</v>
      </c>
      <c r="DY48">
        <v>11</v>
      </c>
      <c r="DZ48">
        <v>11</v>
      </c>
      <c r="EA48">
        <v>11</v>
      </c>
      <c r="EB48">
        <v>11</v>
      </c>
      <c r="EC48">
        <v>11</v>
      </c>
      <c r="ED48">
        <v>11</v>
      </c>
      <c r="EE48">
        <v>11</v>
      </c>
      <c r="EF48">
        <v>12</v>
      </c>
      <c r="EG48">
        <v>12</v>
      </c>
      <c r="EH48">
        <v>12</v>
      </c>
      <c r="EI48">
        <v>12</v>
      </c>
      <c r="EJ48">
        <v>12</v>
      </c>
      <c r="EK48">
        <v>12</v>
      </c>
      <c r="EL48">
        <v>12</v>
      </c>
      <c r="EM48">
        <v>12</v>
      </c>
      <c r="EN48">
        <v>12</v>
      </c>
      <c r="EO48">
        <v>12</v>
      </c>
      <c r="EP48">
        <v>12</v>
      </c>
      <c r="EQ48">
        <v>12</v>
      </c>
      <c r="ER48">
        <v>14</v>
      </c>
      <c r="ES48">
        <v>14</v>
      </c>
      <c r="ET48" s="1">
        <v>14</v>
      </c>
      <c r="EU48" s="1">
        <v>14</v>
      </c>
      <c r="EV48" s="1">
        <v>14</v>
      </c>
      <c r="EW48" s="1">
        <v>14</v>
      </c>
      <c r="EX48" s="1">
        <v>14</v>
      </c>
      <c r="EY48" s="1">
        <v>13</v>
      </c>
      <c r="EZ48" s="1">
        <v>13</v>
      </c>
      <c r="FA48" s="1">
        <v>13</v>
      </c>
      <c r="FB48" s="1">
        <v>15</v>
      </c>
      <c r="FC48" s="1">
        <v>15</v>
      </c>
      <c r="FD48" s="1">
        <v>15</v>
      </c>
      <c r="FE48" s="1">
        <v>15</v>
      </c>
      <c r="FF48" s="1">
        <v>15</v>
      </c>
      <c r="FG48" s="1">
        <v>15</v>
      </c>
      <c r="FH48" s="1">
        <v>15</v>
      </c>
      <c r="FI48" s="1">
        <v>15</v>
      </c>
      <c r="FJ48" s="1">
        <v>15</v>
      </c>
      <c r="FK48" s="1">
        <v>15</v>
      </c>
      <c r="FL48" s="28">
        <v>15</v>
      </c>
      <c r="FM48" s="28">
        <v>15</v>
      </c>
      <c r="FN48" s="28">
        <v>15</v>
      </c>
      <c r="FO48" s="28">
        <v>15</v>
      </c>
      <c r="FP48" s="28">
        <v>15</v>
      </c>
      <c r="FQ48" s="28">
        <v>15</v>
      </c>
      <c r="FR48" s="28">
        <v>15</v>
      </c>
      <c r="FS48">
        <v>15</v>
      </c>
      <c r="FT48">
        <v>15</v>
      </c>
      <c r="FU48">
        <v>15</v>
      </c>
      <c r="FV48">
        <v>16</v>
      </c>
      <c r="FW48">
        <v>16</v>
      </c>
      <c r="FX48">
        <v>16</v>
      </c>
      <c r="FY48">
        <v>19</v>
      </c>
      <c r="FZ48">
        <v>19</v>
      </c>
      <c r="GA48">
        <v>19</v>
      </c>
      <c r="GB48">
        <v>19</v>
      </c>
      <c r="GC48">
        <v>22</v>
      </c>
      <c r="GD48">
        <v>25</v>
      </c>
      <c r="GE48">
        <v>28</v>
      </c>
      <c r="GF48">
        <v>28</v>
      </c>
      <c r="GG48">
        <v>41</v>
      </c>
      <c r="GH48">
        <v>49</v>
      </c>
      <c r="GI48">
        <v>53</v>
      </c>
      <c r="GJ48">
        <v>64</v>
      </c>
      <c r="GK48">
        <v>89</v>
      </c>
      <c r="GL48">
        <v>111</v>
      </c>
      <c r="GM48">
        <v>138</v>
      </c>
      <c r="GN48">
        <v>154</v>
      </c>
      <c r="GO48">
        <v>162</v>
      </c>
      <c r="GP48">
        <v>166</v>
      </c>
      <c r="GQ48">
        <v>172</v>
      </c>
      <c r="GR48">
        <v>228</v>
      </c>
      <c r="GS48">
        <v>232</v>
      </c>
      <c r="GT48">
        <v>232</v>
      </c>
      <c r="GU48">
        <v>242</v>
      </c>
    </row>
    <row r="49" spans="1:203" ht="14.45" customHeight="1" x14ac:dyDescent="0.25">
      <c r="A49" s="2" t="s">
        <v>200</v>
      </c>
      <c r="J49" s="1"/>
      <c r="K49" s="1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>
        <v>1</v>
      </c>
      <c r="CO49" s="10">
        <v>1</v>
      </c>
      <c r="CP49" s="10">
        <v>1</v>
      </c>
      <c r="CQ49" s="10">
        <v>2</v>
      </c>
      <c r="CR49" s="10">
        <v>2</v>
      </c>
      <c r="CS49" s="10">
        <v>2</v>
      </c>
      <c r="CT49" s="10">
        <v>2</v>
      </c>
      <c r="CU49" s="10">
        <v>2</v>
      </c>
      <c r="CV49" s="10">
        <v>2</v>
      </c>
      <c r="CW49" s="10">
        <v>2</v>
      </c>
      <c r="CX49" s="10">
        <v>2</v>
      </c>
      <c r="CY49" s="10">
        <v>2</v>
      </c>
      <c r="CZ49" s="10">
        <v>2</v>
      </c>
      <c r="DA49" s="10">
        <v>2</v>
      </c>
      <c r="DB49" s="22">
        <v>2</v>
      </c>
      <c r="DC49" s="22">
        <v>2</v>
      </c>
      <c r="DD49" s="22">
        <v>2</v>
      </c>
      <c r="DE49" s="22">
        <v>2</v>
      </c>
      <c r="DF49" s="22">
        <v>2</v>
      </c>
      <c r="DG49" s="22">
        <v>2</v>
      </c>
      <c r="DH49" s="22">
        <v>2</v>
      </c>
      <c r="DI49" s="22">
        <v>2</v>
      </c>
      <c r="DJ49" s="22">
        <v>2</v>
      </c>
      <c r="DK49" s="22">
        <v>2</v>
      </c>
      <c r="DL49">
        <v>2</v>
      </c>
      <c r="DM49">
        <v>2</v>
      </c>
      <c r="DN49">
        <v>2</v>
      </c>
      <c r="DO49">
        <v>2</v>
      </c>
      <c r="DP49">
        <v>2</v>
      </c>
      <c r="DQ49">
        <v>2</v>
      </c>
      <c r="DR49">
        <v>5</v>
      </c>
      <c r="DS49">
        <v>6</v>
      </c>
      <c r="DT49">
        <v>7</v>
      </c>
      <c r="DU49">
        <v>7</v>
      </c>
      <c r="DV49">
        <v>7</v>
      </c>
      <c r="DW49">
        <v>8</v>
      </c>
      <c r="DX49">
        <v>14</v>
      </c>
      <c r="DY49">
        <v>15</v>
      </c>
      <c r="DZ49">
        <v>15</v>
      </c>
      <c r="EA49">
        <v>16</v>
      </c>
      <c r="EB49">
        <v>16</v>
      </c>
      <c r="EC49">
        <v>16</v>
      </c>
      <c r="ED49">
        <v>17</v>
      </c>
      <c r="EE49">
        <v>18</v>
      </c>
      <c r="EF49">
        <v>20</v>
      </c>
      <c r="EG49">
        <v>20</v>
      </c>
      <c r="EH49">
        <v>20</v>
      </c>
      <c r="EI49">
        <v>20</v>
      </c>
      <c r="EJ49">
        <v>20</v>
      </c>
      <c r="EK49">
        <v>20</v>
      </c>
      <c r="EL49">
        <v>21</v>
      </c>
      <c r="EM49">
        <v>22</v>
      </c>
      <c r="EN49">
        <v>22</v>
      </c>
      <c r="EO49">
        <v>22</v>
      </c>
      <c r="EP49">
        <v>22</v>
      </c>
      <c r="EQ49">
        <v>22</v>
      </c>
      <c r="ER49">
        <v>23</v>
      </c>
      <c r="ES49">
        <v>24</v>
      </c>
      <c r="ET49" s="1">
        <v>25</v>
      </c>
      <c r="EU49" s="1">
        <v>26</v>
      </c>
      <c r="EV49" s="1">
        <v>27</v>
      </c>
      <c r="EW49" s="1">
        <v>27</v>
      </c>
      <c r="EX49" s="1">
        <v>27</v>
      </c>
      <c r="EY49" s="1">
        <v>27</v>
      </c>
      <c r="EZ49" s="1">
        <v>28</v>
      </c>
      <c r="FA49" s="1">
        <v>28</v>
      </c>
      <c r="FB49" s="1">
        <v>29</v>
      </c>
      <c r="FC49" s="1">
        <v>31</v>
      </c>
      <c r="FD49" s="1">
        <v>31</v>
      </c>
      <c r="FE49" s="1">
        <v>34</v>
      </c>
      <c r="FF49" s="1">
        <v>35</v>
      </c>
      <c r="FG49" s="1">
        <v>38</v>
      </c>
      <c r="FH49" s="1">
        <v>43</v>
      </c>
      <c r="FI49" s="1">
        <v>44</v>
      </c>
      <c r="FJ49" s="1">
        <v>47</v>
      </c>
      <c r="FK49" s="1">
        <v>47</v>
      </c>
      <c r="FL49" s="28">
        <v>47</v>
      </c>
      <c r="FM49" s="28">
        <v>47</v>
      </c>
      <c r="FN49" s="28">
        <v>47</v>
      </c>
      <c r="FO49" s="28">
        <v>47</v>
      </c>
      <c r="FP49" s="28">
        <v>48</v>
      </c>
      <c r="FQ49" s="28">
        <v>48</v>
      </c>
      <c r="FR49" s="28">
        <v>48</v>
      </c>
      <c r="FS49">
        <v>48</v>
      </c>
      <c r="FT49">
        <v>49</v>
      </c>
      <c r="FU49">
        <v>50</v>
      </c>
      <c r="FV49">
        <v>53</v>
      </c>
      <c r="FW49">
        <v>55</v>
      </c>
      <c r="FX49">
        <v>72</v>
      </c>
      <c r="FY49">
        <v>75</v>
      </c>
      <c r="FZ49">
        <v>77</v>
      </c>
      <c r="GA49">
        <v>123</v>
      </c>
      <c r="GB49">
        <v>124</v>
      </c>
      <c r="GC49">
        <v>124</v>
      </c>
      <c r="GD49">
        <v>127</v>
      </c>
      <c r="GE49">
        <v>127</v>
      </c>
      <c r="GF49">
        <v>129</v>
      </c>
      <c r="GG49">
        <v>170</v>
      </c>
      <c r="GH49">
        <v>175</v>
      </c>
      <c r="GI49">
        <v>178</v>
      </c>
      <c r="GJ49">
        <v>192</v>
      </c>
      <c r="GK49">
        <v>193</v>
      </c>
      <c r="GL49">
        <v>199</v>
      </c>
      <c r="GM49">
        <v>205</v>
      </c>
      <c r="GN49">
        <v>205</v>
      </c>
      <c r="GO49">
        <v>205</v>
      </c>
      <c r="GP49">
        <v>206</v>
      </c>
      <c r="GQ49">
        <v>225</v>
      </c>
      <c r="GR49">
        <v>237</v>
      </c>
      <c r="GS49">
        <v>240</v>
      </c>
      <c r="GT49">
        <v>239</v>
      </c>
      <c r="GU49">
        <v>239</v>
      </c>
    </row>
    <row r="50" spans="1:203" x14ac:dyDescent="0.25">
      <c r="A50" s="2" t="s">
        <v>1</v>
      </c>
      <c r="B50">
        <v>39</v>
      </c>
      <c r="C50">
        <v>42</v>
      </c>
      <c r="D50">
        <v>42</v>
      </c>
      <c r="E50">
        <v>68</v>
      </c>
      <c r="F50">
        <v>68</v>
      </c>
      <c r="G50" s="3">
        <v>67</v>
      </c>
      <c r="H50">
        <v>70</v>
      </c>
      <c r="I50">
        <v>73</v>
      </c>
      <c r="J50">
        <v>76</v>
      </c>
      <c r="K50">
        <v>76</v>
      </c>
      <c r="L50">
        <v>77</v>
      </c>
      <c r="M50">
        <v>77</v>
      </c>
      <c r="N50">
        <v>77</v>
      </c>
      <c r="O50" s="3">
        <v>53</v>
      </c>
      <c r="P50">
        <v>46</v>
      </c>
      <c r="Q50">
        <v>47</v>
      </c>
      <c r="R50">
        <v>47</v>
      </c>
      <c r="S50">
        <v>68</v>
      </c>
      <c r="T50">
        <v>69</v>
      </c>
      <c r="U50" s="1">
        <v>69</v>
      </c>
      <c r="V50" s="6">
        <v>182</v>
      </c>
      <c r="W50" s="1">
        <v>221</v>
      </c>
      <c r="X50" s="1">
        <v>225</v>
      </c>
      <c r="Y50" s="3">
        <v>220</v>
      </c>
      <c r="Z50" s="1">
        <v>221</v>
      </c>
      <c r="AA50" s="1">
        <v>223</v>
      </c>
      <c r="AB50" s="1">
        <v>223</v>
      </c>
      <c r="AC50" s="1">
        <v>223</v>
      </c>
      <c r="AD50" s="10">
        <v>223</v>
      </c>
      <c r="AE50" s="10">
        <v>224</v>
      </c>
      <c r="AF50" s="10">
        <v>290</v>
      </c>
      <c r="AG50" s="10">
        <v>291</v>
      </c>
      <c r="AH50" s="10">
        <v>291</v>
      </c>
      <c r="AI50" s="10">
        <v>291</v>
      </c>
      <c r="AJ50" s="10">
        <v>291</v>
      </c>
      <c r="AK50" s="11">
        <v>290</v>
      </c>
      <c r="AL50" s="11">
        <v>280</v>
      </c>
      <c r="AM50" s="11">
        <v>263</v>
      </c>
      <c r="AN50" s="10">
        <v>263</v>
      </c>
      <c r="AO50" s="11">
        <v>258</v>
      </c>
      <c r="AP50" s="10">
        <v>258</v>
      </c>
      <c r="AQ50" s="10">
        <v>258</v>
      </c>
      <c r="AR50" s="10">
        <v>258</v>
      </c>
      <c r="AS50" s="10">
        <v>258</v>
      </c>
      <c r="AT50" s="11">
        <v>257</v>
      </c>
      <c r="AU50" s="10">
        <v>257</v>
      </c>
      <c r="AV50" s="10">
        <v>257</v>
      </c>
      <c r="AW50" s="10">
        <v>257</v>
      </c>
      <c r="AX50">
        <v>257</v>
      </c>
      <c r="AY50" s="10">
        <v>257</v>
      </c>
      <c r="AZ50" s="10">
        <v>258</v>
      </c>
      <c r="BA50" s="10">
        <v>259</v>
      </c>
      <c r="BB50" s="10">
        <v>260</v>
      </c>
      <c r="BC50" s="11">
        <v>255</v>
      </c>
      <c r="BD50" s="10">
        <v>255</v>
      </c>
      <c r="BE50" s="10">
        <v>255</v>
      </c>
      <c r="BF50" s="10">
        <v>255</v>
      </c>
      <c r="BG50" s="10">
        <v>257</v>
      </c>
      <c r="BH50" s="10">
        <v>256</v>
      </c>
      <c r="BI50" s="10">
        <v>258</v>
      </c>
      <c r="BJ50" s="10">
        <v>258</v>
      </c>
      <c r="BK50" s="10">
        <v>258</v>
      </c>
      <c r="BL50" s="10">
        <v>259</v>
      </c>
      <c r="BM50" s="10">
        <v>260</v>
      </c>
      <c r="BN50" s="10">
        <v>255</v>
      </c>
      <c r="BO50">
        <f>SUM(28,5,9,189,24)</f>
        <v>255</v>
      </c>
      <c r="BP50">
        <f>SUM(20,5,9,195,24)</f>
        <v>253</v>
      </c>
      <c r="BQ50">
        <f>SUM(20,3,9,193,27)</f>
        <v>252</v>
      </c>
      <c r="BR50">
        <f>SUM(20,3,9,193,27)</f>
        <v>252</v>
      </c>
      <c r="BS50">
        <f>SUM(20,3,9,193,27)</f>
        <v>252</v>
      </c>
      <c r="BT50">
        <f>SUM(21,3,9,193,27)</f>
        <v>253</v>
      </c>
      <c r="BU50">
        <f>SUM(20,3,9,193,27)</f>
        <v>252</v>
      </c>
      <c r="BV50">
        <f>SUM(18,3,9,192,27)</f>
        <v>249</v>
      </c>
      <c r="BW50">
        <f>SUM(18,3,9,191,27)</f>
        <v>248</v>
      </c>
      <c r="BX50">
        <v>248</v>
      </c>
      <c r="BY50">
        <f>SUM(18,3,9,191,27)</f>
        <v>248</v>
      </c>
      <c r="BZ50">
        <f>SUM(18,3,9,191,27)</f>
        <v>248</v>
      </c>
      <c r="CA50">
        <f>SUM(18,3,9,191,27)</f>
        <v>248</v>
      </c>
      <c r="CB50">
        <v>248</v>
      </c>
      <c r="CC50">
        <f>SUM(9,2,9,199,28)</f>
        <v>247</v>
      </c>
      <c r="CD50">
        <f>SUM(6,2,9,198,28)</f>
        <v>243</v>
      </c>
      <c r="CE50">
        <f>SUM(5,2,9,198,28)</f>
        <v>242</v>
      </c>
      <c r="CF50">
        <f>SUM(5,2,9,198,28)</f>
        <v>242</v>
      </c>
      <c r="CG50">
        <f>SUM(5,2,9,198,28)</f>
        <v>242</v>
      </c>
      <c r="CH50">
        <f t="shared" ref="CH50:CM50" si="0">SUM(6,2,9,198,28)</f>
        <v>243</v>
      </c>
      <c r="CI50">
        <f t="shared" si="0"/>
        <v>243</v>
      </c>
      <c r="CJ50">
        <f t="shared" si="0"/>
        <v>243</v>
      </c>
      <c r="CK50">
        <f t="shared" si="0"/>
        <v>243</v>
      </c>
      <c r="CL50">
        <f t="shared" si="0"/>
        <v>243</v>
      </c>
      <c r="CM50">
        <f t="shared" si="0"/>
        <v>243</v>
      </c>
      <c r="CN50">
        <f>SUM(6,1,9,199,29)</f>
        <v>244</v>
      </c>
      <c r="CO50">
        <f>SUM(6,1,9,199,29)</f>
        <v>244</v>
      </c>
      <c r="CP50">
        <f>SUM(6,1,9,199,29)</f>
        <v>244</v>
      </c>
      <c r="CQ50">
        <v>244</v>
      </c>
      <c r="CR50">
        <f>SUM(5,1,9,200,29)</f>
        <v>244</v>
      </c>
      <c r="CS50">
        <v>244</v>
      </c>
      <c r="CT50">
        <f>SUM(5,1,9,200,29)</f>
        <v>244</v>
      </c>
      <c r="CU50">
        <v>244</v>
      </c>
      <c r="CV50">
        <v>244</v>
      </c>
      <c r="CW50">
        <v>244</v>
      </c>
      <c r="CX50">
        <v>244</v>
      </c>
      <c r="CY50">
        <v>244</v>
      </c>
      <c r="CZ50">
        <v>244</v>
      </c>
      <c r="DA50">
        <v>244</v>
      </c>
      <c r="DB50" s="10">
        <v>244</v>
      </c>
      <c r="DC50" s="10">
        <v>244</v>
      </c>
      <c r="DD50" s="22">
        <v>245</v>
      </c>
      <c r="DE50" s="22">
        <v>244</v>
      </c>
      <c r="DF50" s="22">
        <v>244</v>
      </c>
      <c r="DG50" s="22">
        <v>246</v>
      </c>
      <c r="DH50" s="22">
        <v>246</v>
      </c>
      <c r="DI50" s="22">
        <v>245</v>
      </c>
      <c r="DJ50" s="22">
        <v>245</v>
      </c>
      <c r="DK50" s="22">
        <v>245</v>
      </c>
      <c r="DL50">
        <v>245</v>
      </c>
      <c r="DM50">
        <v>241</v>
      </c>
      <c r="DN50">
        <v>241</v>
      </c>
      <c r="DO50">
        <v>241</v>
      </c>
      <c r="DP50">
        <v>241</v>
      </c>
      <c r="DQ50">
        <v>241</v>
      </c>
      <c r="DR50">
        <v>240</v>
      </c>
      <c r="DS50">
        <v>240</v>
      </c>
      <c r="DT50">
        <v>240</v>
      </c>
      <c r="DU50">
        <v>239</v>
      </c>
      <c r="DV50">
        <v>239</v>
      </c>
      <c r="DW50">
        <v>240</v>
      </c>
      <c r="DX50">
        <v>240</v>
      </c>
      <c r="DY50">
        <v>240</v>
      </c>
      <c r="DZ50">
        <v>239</v>
      </c>
      <c r="EA50">
        <v>239</v>
      </c>
      <c r="EB50">
        <v>239</v>
      </c>
      <c r="EC50">
        <v>240</v>
      </c>
      <c r="ED50">
        <v>240</v>
      </c>
      <c r="EE50">
        <v>240</v>
      </c>
      <c r="EF50">
        <v>239</v>
      </c>
      <c r="EG50">
        <v>239</v>
      </c>
      <c r="EH50">
        <v>239</v>
      </c>
      <c r="EI50">
        <v>239</v>
      </c>
      <c r="EJ50">
        <v>239</v>
      </c>
      <c r="EK50">
        <v>239</v>
      </c>
      <c r="EL50">
        <v>237</v>
      </c>
      <c r="EM50">
        <v>237</v>
      </c>
      <c r="EN50">
        <v>235</v>
      </c>
      <c r="EO50">
        <v>235</v>
      </c>
      <c r="EP50">
        <v>235</v>
      </c>
      <c r="EQ50" s="1">
        <v>235</v>
      </c>
      <c r="ER50" s="1">
        <v>236</v>
      </c>
      <c r="ES50" s="1">
        <v>234</v>
      </c>
      <c r="ET50" s="1">
        <v>234</v>
      </c>
      <c r="EU50" s="1">
        <v>234</v>
      </c>
      <c r="EV50" s="1">
        <v>234</v>
      </c>
      <c r="EW50" s="1">
        <v>234</v>
      </c>
      <c r="EX50" s="1">
        <v>234</v>
      </c>
      <c r="EY50" s="1">
        <v>233</v>
      </c>
      <c r="EZ50" s="1">
        <v>233</v>
      </c>
      <c r="FA50" s="1">
        <v>233</v>
      </c>
      <c r="FB50" s="1">
        <v>233</v>
      </c>
      <c r="FC50" s="1">
        <v>233</v>
      </c>
      <c r="FD50" s="1">
        <v>232</v>
      </c>
      <c r="FE50" s="1">
        <v>232</v>
      </c>
      <c r="FF50" s="1">
        <v>230</v>
      </c>
      <c r="FG50" s="1">
        <v>229</v>
      </c>
      <c r="FH50" s="1">
        <v>230</v>
      </c>
      <c r="FI50" s="1">
        <v>229</v>
      </c>
      <c r="FJ50" s="1">
        <v>229</v>
      </c>
      <c r="FK50" s="1">
        <v>228</v>
      </c>
      <c r="FL50" s="28">
        <v>225</v>
      </c>
      <c r="FM50" s="28">
        <v>225</v>
      </c>
      <c r="FN50" s="28">
        <v>225</v>
      </c>
      <c r="FO50" s="28">
        <v>224</v>
      </c>
      <c r="FP50" s="28">
        <v>221</v>
      </c>
      <c r="FQ50" s="28">
        <v>221</v>
      </c>
      <c r="FR50" s="28">
        <v>221</v>
      </c>
      <c r="FS50">
        <v>222</v>
      </c>
      <c r="FT50">
        <v>222</v>
      </c>
      <c r="FU50">
        <v>222</v>
      </c>
      <c r="FV50">
        <v>222</v>
      </c>
      <c r="FW50">
        <v>221</v>
      </c>
      <c r="FX50">
        <v>221</v>
      </c>
      <c r="FY50">
        <v>221</v>
      </c>
      <c r="FZ50">
        <v>221</v>
      </c>
      <c r="GA50">
        <v>219</v>
      </c>
      <c r="GB50">
        <v>219</v>
      </c>
      <c r="GC50">
        <v>219</v>
      </c>
      <c r="GD50">
        <v>220</v>
      </c>
      <c r="GE50">
        <v>220</v>
      </c>
      <c r="GF50">
        <v>220</v>
      </c>
      <c r="GG50">
        <v>220</v>
      </c>
      <c r="GH50">
        <v>222</v>
      </c>
      <c r="GI50">
        <v>222</v>
      </c>
      <c r="GJ50">
        <v>222</v>
      </c>
      <c r="GK50">
        <v>222</v>
      </c>
      <c r="GL50">
        <v>223</v>
      </c>
      <c r="GM50">
        <v>223</v>
      </c>
      <c r="GN50">
        <v>222</v>
      </c>
      <c r="GO50">
        <v>222</v>
      </c>
      <c r="GP50">
        <v>221</v>
      </c>
      <c r="GQ50">
        <v>221</v>
      </c>
      <c r="GR50">
        <v>221</v>
      </c>
      <c r="GS50">
        <v>220</v>
      </c>
      <c r="GT50">
        <v>219</v>
      </c>
      <c r="GU50">
        <v>218</v>
      </c>
    </row>
    <row r="51" spans="1:203" ht="14.45" customHeight="1" x14ac:dyDescent="0.25">
      <c r="A51" s="2" t="s">
        <v>221</v>
      </c>
      <c r="S51" s="1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>
        <v>1</v>
      </c>
      <c r="DC51" s="10">
        <v>1</v>
      </c>
      <c r="DD51" s="22">
        <v>1</v>
      </c>
      <c r="DE51" s="22">
        <v>1</v>
      </c>
      <c r="DF51" s="22">
        <v>1</v>
      </c>
      <c r="DG51" s="22">
        <v>1</v>
      </c>
      <c r="DH51" s="22">
        <v>1</v>
      </c>
      <c r="DI51" s="22">
        <v>1</v>
      </c>
      <c r="DJ51" s="22">
        <v>1</v>
      </c>
      <c r="DK51" s="22">
        <v>1</v>
      </c>
      <c r="DL51">
        <v>1</v>
      </c>
      <c r="DM51">
        <v>1</v>
      </c>
      <c r="DN51">
        <v>1</v>
      </c>
      <c r="DO51">
        <v>1</v>
      </c>
      <c r="DP51">
        <v>1</v>
      </c>
      <c r="DQ51">
        <v>1</v>
      </c>
      <c r="DR51">
        <v>1</v>
      </c>
      <c r="DS51">
        <v>1</v>
      </c>
      <c r="DT51">
        <v>1</v>
      </c>
      <c r="DU51">
        <v>1</v>
      </c>
      <c r="DV51">
        <v>1</v>
      </c>
      <c r="DW51">
        <v>1</v>
      </c>
      <c r="DX51">
        <v>1</v>
      </c>
      <c r="DY51">
        <v>1</v>
      </c>
      <c r="DZ51">
        <v>1</v>
      </c>
      <c r="EA51">
        <v>1</v>
      </c>
      <c r="EB51">
        <v>1</v>
      </c>
      <c r="EC51">
        <v>1</v>
      </c>
      <c r="ED51">
        <v>1</v>
      </c>
      <c r="EE51">
        <v>1</v>
      </c>
      <c r="EF51">
        <v>1</v>
      </c>
      <c r="EG51">
        <v>2</v>
      </c>
      <c r="EH51">
        <v>2</v>
      </c>
      <c r="EI51">
        <v>3</v>
      </c>
      <c r="EJ51">
        <v>4</v>
      </c>
      <c r="EK51">
        <v>6</v>
      </c>
      <c r="EL51">
        <v>7</v>
      </c>
      <c r="EM51">
        <v>7</v>
      </c>
      <c r="EN51">
        <v>7</v>
      </c>
      <c r="EO51">
        <v>7</v>
      </c>
      <c r="EP51">
        <v>7</v>
      </c>
      <c r="EQ51">
        <v>7</v>
      </c>
      <c r="ER51">
        <v>7</v>
      </c>
      <c r="ES51">
        <v>9</v>
      </c>
      <c r="ET51" s="1">
        <v>9</v>
      </c>
      <c r="EU51" s="1">
        <v>10</v>
      </c>
      <c r="EV51" s="1">
        <v>10</v>
      </c>
      <c r="EW51" s="1">
        <v>20</v>
      </c>
      <c r="EX51" s="1">
        <v>21</v>
      </c>
      <c r="EY51" s="1">
        <v>21</v>
      </c>
      <c r="EZ51" s="1">
        <v>21</v>
      </c>
      <c r="FA51" s="1">
        <v>21</v>
      </c>
      <c r="FB51" s="1">
        <v>24</v>
      </c>
      <c r="FC51" s="1">
        <v>24</v>
      </c>
      <c r="FD51" s="1">
        <v>24</v>
      </c>
      <c r="FE51" s="1">
        <v>25</v>
      </c>
      <c r="FF51" s="1">
        <v>25</v>
      </c>
      <c r="FG51" s="1">
        <v>25</v>
      </c>
      <c r="FH51" s="1">
        <v>25</v>
      </c>
      <c r="FI51" s="1">
        <v>25</v>
      </c>
      <c r="FJ51" s="1">
        <v>24</v>
      </c>
      <c r="FK51" s="1">
        <v>23</v>
      </c>
      <c r="FL51" s="28">
        <v>23</v>
      </c>
      <c r="FM51" s="28">
        <v>23</v>
      </c>
      <c r="FN51" s="28">
        <v>23</v>
      </c>
      <c r="FO51" s="28">
        <v>24</v>
      </c>
      <c r="FP51" s="28">
        <v>24</v>
      </c>
      <c r="FQ51" s="28">
        <v>26</v>
      </c>
      <c r="FR51" s="28">
        <v>26</v>
      </c>
      <c r="FS51">
        <v>26</v>
      </c>
      <c r="FT51">
        <v>27</v>
      </c>
      <c r="FU51">
        <v>27</v>
      </c>
      <c r="FV51">
        <v>27</v>
      </c>
      <c r="FW51">
        <v>27</v>
      </c>
      <c r="FX51">
        <v>29</v>
      </c>
      <c r="FY51">
        <v>29</v>
      </c>
      <c r="FZ51">
        <v>29</v>
      </c>
      <c r="GA51">
        <v>29</v>
      </c>
      <c r="GB51">
        <v>29</v>
      </c>
      <c r="GC51">
        <v>35</v>
      </c>
      <c r="GD51">
        <v>35</v>
      </c>
      <c r="GE51">
        <v>35</v>
      </c>
      <c r="GF51">
        <v>35</v>
      </c>
      <c r="GG51">
        <v>35</v>
      </c>
      <c r="GH51">
        <v>37</v>
      </c>
      <c r="GI51">
        <v>38</v>
      </c>
      <c r="GJ51">
        <v>55</v>
      </c>
      <c r="GK51">
        <v>57</v>
      </c>
      <c r="GL51">
        <v>69</v>
      </c>
      <c r="GM51">
        <v>75</v>
      </c>
      <c r="GN51">
        <v>81</v>
      </c>
      <c r="GO51">
        <v>176</v>
      </c>
      <c r="GP51">
        <v>185</v>
      </c>
      <c r="GQ51">
        <v>191</v>
      </c>
      <c r="GR51">
        <v>202</v>
      </c>
      <c r="GS51">
        <v>203</v>
      </c>
      <c r="GT51">
        <v>206</v>
      </c>
      <c r="GU51">
        <v>215</v>
      </c>
    </row>
    <row r="52" spans="1:203" ht="14.45" customHeight="1" x14ac:dyDescent="0.25">
      <c r="A52" s="2" t="s">
        <v>180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12"/>
      <c r="AE52" s="12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10"/>
      <c r="AT52" s="10"/>
      <c r="AU52" s="10"/>
      <c r="AV52" s="10"/>
      <c r="AW52" s="10"/>
      <c r="AX52" s="10"/>
      <c r="AY52" s="10"/>
      <c r="AZ52" s="10"/>
      <c r="BA52" s="10"/>
      <c r="CC52">
        <v>1</v>
      </c>
      <c r="CD52">
        <v>1</v>
      </c>
      <c r="CE52">
        <v>1</v>
      </c>
      <c r="CF52">
        <v>1</v>
      </c>
      <c r="CG52">
        <v>1</v>
      </c>
      <c r="CH52">
        <v>1</v>
      </c>
      <c r="CI52">
        <v>1</v>
      </c>
      <c r="CJ52">
        <v>1</v>
      </c>
      <c r="CK52">
        <v>1</v>
      </c>
      <c r="CL52">
        <v>1</v>
      </c>
      <c r="CM52">
        <v>1</v>
      </c>
      <c r="CN52">
        <v>1</v>
      </c>
      <c r="CO52">
        <v>1</v>
      </c>
      <c r="CP52">
        <v>1</v>
      </c>
      <c r="CQ52">
        <v>1</v>
      </c>
      <c r="CR52">
        <v>1</v>
      </c>
      <c r="CS52">
        <v>1</v>
      </c>
      <c r="CT52">
        <v>1</v>
      </c>
      <c r="CU52">
        <v>1</v>
      </c>
      <c r="CV52">
        <v>1</v>
      </c>
      <c r="CW52">
        <v>1</v>
      </c>
      <c r="CX52">
        <v>1</v>
      </c>
      <c r="CY52">
        <v>1</v>
      </c>
      <c r="CZ52">
        <v>1</v>
      </c>
      <c r="DA52">
        <v>1</v>
      </c>
      <c r="DB52">
        <v>1</v>
      </c>
      <c r="DC52">
        <v>1</v>
      </c>
      <c r="DD52" s="22">
        <v>1</v>
      </c>
      <c r="DE52" s="22">
        <v>1</v>
      </c>
      <c r="DF52" s="22">
        <v>1</v>
      </c>
      <c r="DG52" s="22">
        <v>1</v>
      </c>
      <c r="DH52" s="22">
        <v>1</v>
      </c>
      <c r="DI52" s="22">
        <v>1</v>
      </c>
      <c r="DJ52" s="22">
        <v>1</v>
      </c>
      <c r="DK52" s="22">
        <v>1</v>
      </c>
      <c r="DL52">
        <v>1</v>
      </c>
      <c r="DM52">
        <v>1</v>
      </c>
      <c r="DN52">
        <v>1</v>
      </c>
      <c r="DO52">
        <v>1</v>
      </c>
      <c r="DP52">
        <v>1</v>
      </c>
      <c r="DQ52">
        <v>1</v>
      </c>
      <c r="DR52">
        <v>2</v>
      </c>
      <c r="DS52">
        <v>2</v>
      </c>
      <c r="DT52">
        <v>2</v>
      </c>
      <c r="DU52">
        <v>2</v>
      </c>
      <c r="DV52">
        <v>2</v>
      </c>
      <c r="DW52">
        <v>3</v>
      </c>
      <c r="DX52">
        <v>4</v>
      </c>
      <c r="DY52">
        <v>4</v>
      </c>
      <c r="DZ52">
        <v>4</v>
      </c>
      <c r="EA52">
        <v>4</v>
      </c>
      <c r="EB52">
        <v>3</v>
      </c>
      <c r="EC52">
        <v>3</v>
      </c>
      <c r="ED52">
        <v>3</v>
      </c>
      <c r="EE52">
        <v>3</v>
      </c>
      <c r="EF52">
        <v>3</v>
      </c>
      <c r="EG52">
        <v>3</v>
      </c>
      <c r="EH52">
        <v>3</v>
      </c>
      <c r="EI52">
        <v>3</v>
      </c>
      <c r="EJ52">
        <v>3</v>
      </c>
      <c r="EK52">
        <v>3</v>
      </c>
      <c r="EL52">
        <v>5</v>
      </c>
      <c r="EM52">
        <v>5</v>
      </c>
      <c r="EN52">
        <v>5</v>
      </c>
      <c r="EO52">
        <v>5</v>
      </c>
      <c r="EP52">
        <v>5</v>
      </c>
      <c r="EQ52">
        <v>6</v>
      </c>
      <c r="ER52">
        <v>6</v>
      </c>
      <c r="ES52">
        <v>6</v>
      </c>
      <c r="ET52" s="1">
        <v>6</v>
      </c>
      <c r="EU52" s="1">
        <v>6</v>
      </c>
      <c r="EV52" s="1">
        <v>9</v>
      </c>
      <c r="EW52" s="1">
        <v>9</v>
      </c>
      <c r="EX52" s="1">
        <v>9</v>
      </c>
      <c r="EY52" s="1">
        <v>9</v>
      </c>
      <c r="EZ52" s="1">
        <v>9</v>
      </c>
      <c r="FA52" s="1">
        <v>9</v>
      </c>
      <c r="FB52" s="1">
        <v>9</v>
      </c>
      <c r="FC52" s="1">
        <v>9</v>
      </c>
      <c r="FD52" s="1">
        <v>9</v>
      </c>
      <c r="FE52" s="1">
        <v>9</v>
      </c>
      <c r="FF52" s="1">
        <v>9</v>
      </c>
      <c r="FG52" s="1">
        <v>9</v>
      </c>
      <c r="FH52" s="1">
        <v>10</v>
      </c>
      <c r="FI52" s="1">
        <v>11</v>
      </c>
      <c r="FJ52" s="1">
        <v>11</v>
      </c>
      <c r="FK52" s="1">
        <v>11</v>
      </c>
      <c r="FL52" s="28">
        <v>11</v>
      </c>
      <c r="FM52" s="28">
        <v>11</v>
      </c>
      <c r="FN52" s="28">
        <v>11</v>
      </c>
      <c r="FO52" s="28">
        <v>11</v>
      </c>
      <c r="FP52" s="28">
        <v>11</v>
      </c>
      <c r="FQ52" s="28">
        <v>11</v>
      </c>
      <c r="FR52" s="28">
        <v>11</v>
      </c>
      <c r="FS52">
        <v>12</v>
      </c>
      <c r="FT52">
        <v>12</v>
      </c>
      <c r="FU52">
        <v>12</v>
      </c>
      <c r="FV52">
        <v>12</v>
      </c>
      <c r="FW52">
        <v>12</v>
      </c>
      <c r="FX52">
        <v>12</v>
      </c>
      <c r="FY52">
        <v>13</v>
      </c>
      <c r="FZ52">
        <v>13</v>
      </c>
      <c r="GA52">
        <v>13</v>
      </c>
      <c r="GB52">
        <v>13</v>
      </c>
      <c r="GC52">
        <v>13</v>
      </c>
      <c r="GD52">
        <v>13</v>
      </c>
      <c r="GE52">
        <v>13</v>
      </c>
      <c r="GF52">
        <v>14</v>
      </c>
      <c r="GG52">
        <v>14</v>
      </c>
      <c r="GH52">
        <v>14</v>
      </c>
      <c r="GI52">
        <v>14</v>
      </c>
      <c r="GJ52">
        <v>15</v>
      </c>
      <c r="GK52">
        <v>18</v>
      </c>
      <c r="GL52">
        <v>20</v>
      </c>
      <c r="GM52">
        <v>21</v>
      </c>
      <c r="GN52">
        <v>22</v>
      </c>
      <c r="GO52">
        <v>156</v>
      </c>
      <c r="GP52">
        <v>157</v>
      </c>
      <c r="GQ52">
        <v>191</v>
      </c>
      <c r="GR52">
        <v>195</v>
      </c>
      <c r="GS52">
        <v>200</v>
      </c>
      <c r="GT52">
        <v>202</v>
      </c>
      <c r="GU52">
        <v>214</v>
      </c>
    </row>
    <row r="53" spans="1:203" ht="14.45" customHeight="1" x14ac:dyDescent="0.25">
      <c r="A53" s="5" t="s">
        <v>236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22"/>
      <c r="DC53" s="22"/>
      <c r="DD53" s="22"/>
      <c r="DE53" s="22"/>
      <c r="DF53" s="22"/>
      <c r="DM53">
        <v>1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3</v>
      </c>
      <c r="DU53">
        <v>2</v>
      </c>
      <c r="DV53">
        <v>2</v>
      </c>
      <c r="DW53">
        <v>2</v>
      </c>
      <c r="DX53">
        <v>2</v>
      </c>
      <c r="DY53">
        <v>2</v>
      </c>
      <c r="DZ53">
        <v>3</v>
      </c>
      <c r="EA53">
        <v>3</v>
      </c>
      <c r="EB53">
        <v>3</v>
      </c>
      <c r="EC53">
        <v>3</v>
      </c>
      <c r="ED53">
        <v>3</v>
      </c>
      <c r="EE53">
        <v>3</v>
      </c>
      <c r="EF53">
        <v>3</v>
      </c>
      <c r="EG53">
        <v>4</v>
      </c>
      <c r="EH53">
        <v>4</v>
      </c>
      <c r="EI53">
        <v>4</v>
      </c>
      <c r="EJ53">
        <v>4</v>
      </c>
      <c r="EK53">
        <v>4</v>
      </c>
      <c r="EL53">
        <v>4</v>
      </c>
      <c r="EM53">
        <v>4</v>
      </c>
      <c r="EN53">
        <v>4</v>
      </c>
      <c r="EO53">
        <v>4</v>
      </c>
      <c r="EP53">
        <v>4</v>
      </c>
      <c r="EQ53">
        <v>4</v>
      </c>
      <c r="ER53">
        <v>4</v>
      </c>
      <c r="ES53">
        <v>4</v>
      </c>
      <c r="ET53" s="1">
        <v>4</v>
      </c>
      <c r="EU53" s="1">
        <v>4</v>
      </c>
      <c r="EV53" s="1">
        <v>4</v>
      </c>
      <c r="EW53" s="1">
        <v>6</v>
      </c>
      <c r="EX53" s="1">
        <v>6</v>
      </c>
      <c r="EY53" s="1">
        <v>9</v>
      </c>
      <c r="EZ53" s="1">
        <v>13</v>
      </c>
      <c r="FA53" s="1">
        <v>40</v>
      </c>
      <c r="FB53" s="1">
        <v>41</v>
      </c>
      <c r="FC53" s="1">
        <v>43</v>
      </c>
      <c r="FD53" s="1">
        <v>45</v>
      </c>
      <c r="FE53" s="1">
        <v>45</v>
      </c>
      <c r="FF53" s="1">
        <v>46</v>
      </c>
      <c r="FG53" s="1">
        <v>61</v>
      </c>
      <c r="FH53" s="1">
        <v>61</v>
      </c>
      <c r="FI53" s="1">
        <v>75</v>
      </c>
      <c r="FJ53" s="1">
        <v>75</v>
      </c>
      <c r="FK53" s="1">
        <v>75</v>
      </c>
      <c r="FL53" s="28">
        <v>75</v>
      </c>
      <c r="FM53" s="28">
        <v>80</v>
      </c>
      <c r="FN53" s="28">
        <v>81</v>
      </c>
      <c r="FO53" s="28">
        <v>85</v>
      </c>
      <c r="FP53" s="28">
        <v>131</v>
      </c>
      <c r="FQ53" s="28">
        <v>151</v>
      </c>
      <c r="FR53" s="28">
        <v>153</v>
      </c>
      <c r="FS53">
        <v>155</v>
      </c>
      <c r="FT53">
        <v>158</v>
      </c>
      <c r="FU53">
        <v>158</v>
      </c>
      <c r="FV53">
        <v>167</v>
      </c>
      <c r="FW53">
        <v>167</v>
      </c>
      <c r="FX53">
        <v>167</v>
      </c>
      <c r="FY53">
        <v>167</v>
      </c>
      <c r="FZ53">
        <v>169</v>
      </c>
      <c r="GA53">
        <v>173</v>
      </c>
      <c r="GB53">
        <v>174</v>
      </c>
      <c r="GC53">
        <v>175</v>
      </c>
      <c r="GD53">
        <v>176</v>
      </c>
      <c r="GE53">
        <v>203</v>
      </c>
      <c r="GF53">
        <v>204</v>
      </c>
      <c r="GG53">
        <v>207</v>
      </c>
      <c r="GH53">
        <v>210</v>
      </c>
      <c r="GI53">
        <v>211</v>
      </c>
      <c r="GJ53">
        <v>214</v>
      </c>
      <c r="GK53">
        <v>213</v>
      </c>
      <c r="GL53">
        <v>214</v>
      </c>
      <c r="GM53">
        <v>214</v>
      </c>
      <c r="GN53">
        <v>216</v>
      </c>
      <c r="GO53">
        <v>215</v>
      </c>
      <c r="GP53">
        <v>214</v>
      </c>
      <c r="GQ53">
        <v>216</v>
      </c>
      <c r="GR53">
        <v>216</v>
      </c>
      <c r="GS53">
        <v>213</v>
      </c>
      <c r="GT53">
        <v>211</v>
      </c>
      <c r="GU53">
        <v>211</v>
      </c>
    </row>
    <row r="54" spans="1:203" x14ac:dyDescent="0.25">
      <c r="A54" s="2" t="s">
        <v>169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>
        <v>1</v>
      </c>
      <c r="BX54" s="10">
        <v>1</v>
      </c>
      <c r="BY54" s="10">
        <v>1</v>
      </c>
      <c r="BZ54" s="10">
        <v>1</v>
      </c>
      <c r="CA54" s="10">
        <v>1</v>
      </c>
      <c r="CB54" s="10">
        <v>1</v>
      </c>
      <c r="CC54" s="10">
        <v>1</v>
      </c>
      <c r="CD54" s="10">
        <v>1</v>
      </c>
      <c r="CE54" s="10">
        <v>1</v>
      </c>
      <c r="CF54" s="10">
        <v>1</v>
      </c>
      <c r="CG54" s="10">
        <v>1</v>
      </c>
      <c r="CH54" s="10">
        <v>1</v>
      </c>
      <c r="CI54" s="10">
        <v>1</v>
      </c>
      <c r="CJ54" s="10">
        <v>1</v>
      </c>
      <c r="CK54" s="10">
        <v>1</v>
      </c>
      <c r="CL54" s="10">
        <v>1</v>
      </c>
      <c r="CM54" s="10">
        <v>1</v>
      </c>
      <c r="CN54" s="10">
        <v>1</v>
      </c>
      <c r="CO54" s="10">
        <v>1</v>
      </c>
      <c r="CP54" s="10">
        <v>1</v>
      </c>
      <c r="CQ54" s="10">
        <v>1</v>
      </c>
      <c r="CR54" s="10">
        <v>1</v>
      </c>
      <c r="CS54" s="10">
        <v>1</v>
      </c>
      <c r="CT54" s="10">
        <v>1</v>
      </c>
      <c r="CU54" s="10">
        <v>1</v>
      </c>
      <c r="CV54" s="10">
        <v>1</v>
      </c>
      <c r="CW54" s="22">
        <v>1</v>
      </c>
      <c r="CX54" s="22">
        <v>1</v>
      </c>
      <c r="CY54" s="22">
        <v>1</v>
      </c>
      <c r="CZ54" s="22">
        <v>1</v>
      </c>
      <c r="DA54" s="22">
        <v>1</v>
      </c>
      <c r="DB54" s="22">
        <v>1</v>
      </c>
      <c r="DC54" s="22">
        <v>1</v>
      </c>
      <c r="DD54" s="22">
        <v>1</v>
      </c>
      <c r="DE54" s="22">
        <v>1</v>
      </c>
      <c r="DF54" s="22">
        <v>1</v>
      </c>
      <c r="DG54" s="22">
        <v>1</v>
      </c>
      <c r="DH54" s="22">
        <v>1</v>
      </c>
      <c r="DI54" s="22">
        <v>1</v>
      </c>
      <c r="DJ54" s="22">
        <v>1</v>
      </c>
      <c r="DK54" s="22">
        <v>1</v>
      </c>
      <c r="DL54">
        <v>1</v>
      </c>
      <c r="DM54">
        <v>1</v>
      </c>
      <c r="DN54">
        <v>1</v>
      </c>
      <c r="DO54">
        <v>1</v>
      </c>
      <c r="DP54">
        <v>1</v>
      </c>
      <c r="DQ54">
        <v>1</v>
      </c>
      <c r="DR54">
        <v>1</v>
      </c>
      <c r="DS54">
        <v>1</v>
      </c>
      <c r="DT54">
        <v>1</v>
      </c>
      <c r="DU54">
        <v>1</v>
      </c>
      <c r="DV54">
        <v>1</v>
      </c>
      <c r="DW54">
        <v>1</v>
      </c>
      <c r="DX54">
        <v>1</v>
      </c>
      <c r="DY54">
        <v>1</v>
      </c>
      <c r="DZ54">
        <v>1</v>
      </c>
      <c r="EA54">
        <v>1</v>
      </c>
      <c r="EB54">
        <v>1</v>
      </c>
      <c r="EC54">
        <v>1</v>
      </c>
      <c r="ED54">
        <v>1</v>
      </c>
      <c r="EE54">
        <v>1</v>
      </c>
      <c r="EF54">
        <v>1</v>
      </c>
      <c r="EG54">
        <v>1</v>
      </c>
      <c r="EH54">
        <v>1</v>
      </c>
      <c r="EI54">
        <v>1</v>
      </c>
      <c r="EJ54">
        <v>1</v>
      </c>
      <c r="EK54">
        <v>1</v>
      </c>
      <c r="EL54">
        <v>1</v>
      </c>
      <c r="EM54">
        <v>1</v>
      </c>
      <c r="EN54">
        <v>1</v>
      </c>
      <c r="EO54">
        <v>1</v>
      </c>
      <c r="EP54">
        <v>1</v>
      </c>
      <c r="EQ54">
        <v>1</v>
      </c>
      <c r="ER54" s="1">
        <v>1</v>
      </c>
      <c r="ES54" s="1">
        <v>1</v>
      </c>
      <c r="ET54" s="1">
        <v>1</v>
      </c>
      <c r="EU54" s="1">
        <v>1</v>
      </c>
      <c r="EV54" s="1">
        <v>1</v>
      </c>
      <c r="EW54" s="1">
        <v>1</v>
      </c>
      <c r="EX54" s="1">
        <v>1</v>
      </c>
      <c r="EY54" s="1">
        <v>3</v>
      </c>
      <c r="EZ54" s="1">
        <v>3</v>
      </c>
      <c r="FA54" s="1">
        <v>3</v>
      </c>
      <c r="FB54" s="1">
        <v>4</v>
      </c>
      <c r="FC54" s="1">
        <v>4</v>
      </c>
      <c r="FD54" s="1">
        <v>4</v>
      </c>
      <c r="FE54" s="1">
        <v>4</v>
      </c>
      <c r="FF54" s="1">
        <v>4</v>
      </c>
      <c r="FG54" s="1">
        <v>4</v>
      </c>
      <c r="FH54" s="1">
        <v>4</v>
      </c>
      <c r="FI54" s="1">
        <v>4</v>
      </c>
      <c r="FJ54" s="1">
        <v>4</v>
      </c>
      <c r="FK54" s="1">
        <v>4</v>
      </c>
      <c r="FL54" s="28">
        <v>4</v>
      </c>
      <c r="FM54" s="28">
        <v>4</v>
      </c>
      <c r="FN54" s="28">
        <v>4</v>
      </c>
      <c r="FO54" s="28">
        <v>4</v>
      </c>
      <c r="FP54" s="28">
        <v>5</v>
      </c>
      <c r="FQ54" s="28">
        <v>5</v>
      </c>
      <c r="FR54" s="28">
        <v>6</v>
      </c>
      <c r="FS54">
        <v>6</v>
      </c>
      <c r="FT54">
        <v>6</v>
      </c>
      <c r="FU54">
        <v>9</v>
      </c>
      <c r="FV54">
        <v>11</v>
      </c>
      <c r="FW54">
        <v>11</v>
      </c>
      <c r="FX54" s="28">
        <v>16</v>
      </c>
      <c r="FY54" s="28">
        <v>18</v>
      </c>
      <c r="FZ54" s="28">
        <v>20</v>
      </c>
      <c r="GA54" s="28">
        <v>21</v>
      </c>
      <c r="GB54" s="28">
        <v>25</v>
      </c>
      <c r="GC54">
        <v>28</v>
      </c>
      <c r="GD54">
        <v>34</v>
      </c>
      <c r="GE54">
        <v>38</v>
      </c>
      <c r="GF54">
        <v>38</v>
      </c>
      <c r="GG54">
        <v>38</v>
      </c>
      <c r="GH54">
        <v>59</v>
      </c>
      <c r="GI54">
        <v>59</v>
      </c>
      <c r="GJ54">
        <v>59</v>
      </c>
      <c r="GK54">
        <v>60</v>
      </c>
      <c r="GL54">
        <v>61</v>
      </c>
      <c r="GM54">
        <v>79</v>
      </c>
      <c r="GN54">
        <v>113</v>
      </c>
      <c r="GO54">
        <v>123</v>
      </c>
      <c r="GP54">
        <v>124</v>
      </c>
      <c r="GQ54">
        <v>127</v>
      </c>
      <c r="GR54">
        <v>147</v>
      </c>
      <c r="GS54">
        <v>178</v>
      </c>
      <c r="GT54">
        <v>202</v>
      </c>
      <c r="GU54">
        <v>208</v>
      </c>
    </row>
    <row r="55" spans="1:203" x14ac:dyDescent="0.25">
      <c r="A55" s="2" t="s">
        <v>42</v>
      </c>
      <c r="E55">
        <v>1</v>
      </c>
      <c r="F55">
        <v>2</v>
      </c>
      <c r="G55">
        <v>2</v>
      </c>
      <c r="H55">
        <v>2</v>
      </c>
      <c r="I55">
        <v>2</v>
      </c>
      <c r="J55" s="1">
        <v>2</v>
      </c>
      <c r="K55" s="1">
        <v>4</v>
      </c>
      <c r="L55" s="1">
        <v>4</v>
      </c>
      <c r="M55" s="1">
        <v>5</v>
      </c>
      <c r="N55" s="1">
        <v>5</v>
      </c>
      <c r="O55" s="1">
        <v>7</v>
      </c>
      <c r="P55" s="1">
        <v>7</v>
      </c>
      <c r="Q55" s="1">
        <v>7</v>
      </c>
      <c r="R55" s="1">
        <v>7</v>
      </c>
      <c r="S55" s="1">
        <v>9</v>
      </c>
      <c r="T55" s="1">
        <v>11</v>
      </c>
      <c r="U55" s="1">
        <v>12</v>
      </c>
      <c r="V55" s="1">
        <v>12</v>
      </c>
      <c r="W55" s="1">
        <v>14</v>
      </c>
      <c r="X55" s="3">
        <v>13</v>
      </c>
      <c r="Y55" s="1">
        <v>13</v>
      </c>
      <c r="Z55" s="1">
        <v>14</v>
      </c>
      <c r="AA55" s="1">
        <v>14</v>
      </c>
      <c r="AB55" s="1">
        <v>14</v>
      </c>
      <c r="AC55" s="1">
        <v>14</v>
      </c>
      <c r="AD55" s="1">
        <v>14</v>
      </c>
      <c r="AE55" s="1">
        <v>14</v>
      </c>
      <c r="AF55" s="1">
        <v>16</v>
      </c>
      <c r="AG55" s="10">
        <v>16</v>
      </c>
      <c r="AH55" s="10">
        <v>16</v>
      </c>
      <c r="AI55" s="10">
        <v>16</v>
      </c>
      <c r="AJ55" s="10">
        <v>16</v>
      </c>
      <c r="AK55" s="10">
        <v>16</v>
      </c>
      <c r="AL55" s="10">
        <v>16</v>
      </c>
      <c r="AM55" s="10">
        <v>16</v>
      </c>
      <c r="AN55" s="10">
        <v>18</v>
      </c>
      <c r="AO55" s="10">
        <v>18</v>
      </c>
      <c r="AP55" s="10">
        <v>18</v>
      </c>
      <c r="AQ55" s="10">
        <v>18</v>
      </c>
      <c r="AR55" s="10">
        <v>18</v>
      </c>
      <c r="AS55" s="10">
        <v>18</v>
      </c>
      <c r="AT55" s="10">
        <v>18</v>
      </c>
      <c r="AU55" s="10">
        <v>18</v>
      </c>
      <c r="AV55" s="10">
        <v>18</v>
      </c>
      <c r="AW55" s="10">
        <v>18</v>
      </c>
      <c r="AX55" s="10">
        <v>18</v>
      </c>
      <c r="AY55" s="10">
        <v>18</v>
      </c>
      <c r="AZ55" s="10">
        <v>20</v>
      </c>
      <c r="BA55" s="10">
        <v>20</v>
      </c>
      <c r="BB55" s="10">
        <v>20</v>
      </c>
      <c r="BC55" s="10">
        <v>20</v>
      </c>
      <c r="BD55" s="10">
        <v>20</v>
      </c>
      <c r="BE55" s="10">
        <v>21</v>
      </c>
      <c r="BF55" s="10">
        <v>21</v>
      </c>
      <c r="BG55" s="10">
        <v>21</v>
      </c>
      <c r="BH55" s="10">
        <v>21</v>
      </c>
      <c r="BI55" s="10">
        <v>21</v>
      </c>
      <c r="BJ55" s="10">
        <v>21</v>
      </c>
      <c r="BK55" s="10">
        <v>21</v>
      </c>
      <c r="BL55" s="10">
        <v>21</v>
      </c>
      <c r="BM55" s="10">
        <v>22</v>
      </c>
      <c r="BN55" s="10">
        <v>22</v>
      </c>
      <c r="BO55" s="10">
        <v>24</v>
      </c>
      <c r="BP55" s="10">
        <v>25</v>
      </c>
      <c r="BQ55" s="10">
        <v>25</v>
      </c>
      <c r="BR55" s="10">
        <v>25</v>
      </c>
      <c r="BS55" s="10">
        <v>25</v>
      </c>
      <c r="BT55" s="10">
        <v>25</v>
      </c>
      <c r="BU55" s="10">
        <v>25</v>
      </c>
      <c r="BV55" s="10">
        <v>25</v>
      </c>
      <c r="BW55" s="10">
        <v>25</v>
      </c>
      <c r="BX55" s="10">
        <v>25</v>
      </c>
      <c r="BY55" s="10">
        <v>25</v>
      </c>
      <c r="BZ55" s="10">
        <v>26</v>
      </c>
      <c r="CA55" s="10">
        <v>26</v>
      </c>
      <c r="CB55" s="10">
        <v>26</v>
      </c>
      <c r="CC55" s="10">
        <v>26</v>
      </c>
      <c r="CD55" s="10">
        <v>26</v>
      </c>
      <c r="CE55" s="10">
        <v>27</v>
      </c>
      <c r="CF55" s="10">
        <v>27</v>
      </c>
      <c r="CG55" s="10">
        <v>27</v>
      </c>
      <c r="CH55" s="10">
        <v>29</v>
      </c>
      <c r="CI55" s="10">
        <v>29</v>
      </c>
      <c r="CJ55" s="10">
        <v>30</v>
      </c>
      <c r="CK55" s="10">
        <v>30</v>
      </c>
      <c r="CL55" s="10">
        <v>30</v>
      </c>
      <c r="CM55" s="10">
        <v>30</v>
      </c>
      <c r="CN55" s="10">
        <v>32</v>
      </c>
      <c r="CO55" s="10">
        <v>32</v>
      </c>
      <c r="CP55" s="10">
        <v>32</v>
      </c>
      <c r="CQ55" s="10">
        <v>34</v>
      </c>
      <c r="CR55" s="10">
        <v>34</v>
      </c>
      <c r="CS55" s="10">
        <v>34</v>
      </c>
      <c r="CT55" s="10">
        <v>34</v>
      </c>
      <c r="CU55" s="10">
        <v>35</v>
      </c>
      <c r="CV55" s="10">
        <v>35</v>
      </c>
      <c r="CW55" s="10">
        <v>39</v>
      </c>
      <c r="CX55" s="10">
        <v>53</v>
      </c>
      <c r="CY55" s="10">
        <v>59</v>
      </c>
      <c r="CZ55" s="10">
        <v>59</v>
      </c>
      <c r="DA55" s="10">
        <v>59</v>
      </c>
      <c r="DB55" s="22">
        <v>61</v>
      </c>
      <c r="DC55" s="22">
        <v>77</v>
      </c>
      <c r="DD55" s="22">
        <v>99</v>
      </c>
      <c r="DE55" s="22">
        <v>103</v>
      </c>
      <c r="DF55" s="22">
        <v>103</v>
      </c>
      <c r="DG55" s="22">
        <v>113</v>
      </c>
      <c r="DH55" s="22">
        <v>122</v>
      </c>
      <c r="DI55" s="22">
        <v>122</v>
      </c>
      <c r="DJ55" s="22">
        <v>123</v>
      </c>
      <c r="DK55" s="22">
        <v>123</v>
      </c>
      <c r="DL55">
        <v>132</v>
      </c>
      <c r="DM55">
        <v>133</v>
      </c>
      <c r="DN55">
        <v>133</v>
      </c>
      <c r="DO55">
        <v>133</v>
      </c>
      <c r="DP55">
        <v>133</v>
      </c>
      <c r="DQ55">
        <v>133</v>
      </c>
      <c r="DR55">
        <v>141</v>
      </c>
      <c r="DS55">
        <v>143</v>
      </c>
      <c r="DT55">
        <v>149</v>
      </c>
      <c r="DU55">
        <v>154</v>
      </c>
      <c r="DV55">
        <v>154</v>
      </c>
      <c r="DW55">
        <v>154</v>
      </c>
      <c r="DX55">
        <v>153</v>
      </c>
      <c r="DY55">
        <v>155</v>
      </c>
      <c r="DZ55">
        <v>158</v>
      </c>
      <c r="EA55">
        <v>160</v>
      </c>
      <c r="EB55">
        <v>162</v>
      </c>
      <c r="EC55">
        <v>162</v>
      </c>
      <c r="ED55">
        <v>163</v>
      </c>
      <c r="EE55">
        <v>165</v>
      </c>
      <c r="EF55">
        <v>164</v>
      </c>
      <c r="EG55">
        <v>165</v>
      </c>
      <c r="EH55">
        <v>165</v>
      </c>
      <c r="EI55">
        <v>165</v>
      </c>
      <c r="EJ55">
        <v>185</v>
      </c>
      <c r="EK55">
        <v>184</v>
      </c>
      <c r="EL55">
        <v>187</v>
      </c>
      <c r="EM55">
        <v>186</v>
      </c>
      <c r="EN55">
        <v>186</v>
      </c>
      <c r="EO55">
        <v>186</v>
      </c>
      <c r="EP55">
        <v>186</v>
      </c>
      <c r="EQ55">
        <v>186</v>
      </c>
      <c r="ER55">
        <v>188</v>
      </c>
      <c r="ES55">
        <v>197</v>
      </c>
      <c r="ET55" s="1">
        <v>198</v>
      </c>
      <c r="EU55" s="1">
        <v>197</v>
      </c>
      <c r="EV55" s="1">
        <v>197</v>
      </c>
      <c r="EW55" s="1">
        <v>199</v>
      </c>
      <c r="EX55" s="1">
        <v>204</v>
      </c>
      <c r="EY55" s="1">
        <v>201</v>
      </c>
      <c r="EZ55" s="1">
        <v>202</v>
      </c>
      <c r="FA55" s="1">
        <v>203</v>
      </c>
      <c r="FB55" s="1">
        <v>204</v>
      </c>
      <c r="FC55" s="1">
        <v>205</v>
      </c>
      <c r="FD55" s="1">
        <v>200</v>
      </c>
      <c r="FE55" s="1">
        <v>204</v>
      </c>
      <c r="FF55" s="1">
        <v>204</v>
      </c>
      <c r="FG55" s="1">
        <v>206</v>
      </c>
      <c r="FH55" s="1">
        <v>205</v>
      </c>
      <c r="FI55" s="1">
        <v>205</v>
      </c>
      <c r="FJ55" s="1">
        <v>208</v>
      </c>
      <c r="FK55" s="1">
        <v>214</v>
      </c>
      <c r="FL55" s="28">
        <v>210</v>
      </c>
      <c r="FM55" s="28">
        <v>210</v>
      </c>
      <c r="FN55" s="28">
        <v>209</v>
      </c>
      <c r="FO55" s="28">
        <v>210</v>
      </c>
      <c r="FP55" s="28">
        <v>209</v>
      </c>
      <c r="FQ55" s="28">
        <v>209</v>
      </c>
      <c r="FR55" s="28">
        <v>209</v>
      </c>
      <c r="FS55">
        <v>210</v>
      </c>
      <c r="FT55">
        <v>213</v>
      </c>
      <c r="FU55">
        <v>212</v>
      </c>
      <c r="FV55">
        <v>211</v>
      </c>
      <c r="FW55">
        <v>211</v>
      </c>
      <c r="FX55">
        <v>212</v>
      </c>
      <c r="FY55">
        <v>214</v>
      </c>
      <c r="FZ55">
        <v>216</v>
      </c>
      <c r="GA55">
        <v>216</v>
      </c>
      <c r="GB55">
        <v>217</v>
      </c>
      <c r="GC55">
        <v>216</v>
      </c>
      <c r="GD55">
        <v>215</v>
      </c>
      <c r="GE55">
        <v>214</v>
      </c>
      <c r="GF55">
        <v>214</v>
      </c>
      <c r="GG55">
        <v>214</v>
      </c>
      <c r="GH55">
        <v>207</v>
      </c>
      <c r="GI55">
        <v>207</v>
      </c>
      <c r="GJ55">
        <v>207</v>
      </c>
      <c r="GK55">
        <v>207</v>
      </c>
      <c r="GL55">
        <v>208</v>
      </c>
      <c r="GM55">
        <v>208</v>
      </c>
      <c r="GN55">
        <v>210</v>
      </c>
      <c r="GO55">
        <v>211</v>
      </c>
      <c r="GP55">
        <v>208</v>
      </c>
      <c r="GQ55">
        <v>208</v>
      </c>
      <c r="GR55">
        <v>208</v>
      </c>
      <c r="GS55">
        <v>205</v>
      </c>
      <c r="GT55">
        <v>205</v>
      </c>
      <c r="GU55">
        <v>206</v>
      </c>
    </row>
    <row r="56" spans="1:203" x14ac:dyDescent="0.25">
      <c r="A56" s="2" t="s">
        <v>17</v>
      </c>
      <c r="B56">
        <v>2</v>
      </c>
      <c r="C56">
        <v>2</v>
      </c>
      <c r="D56">
        <v>2</v>
      </c>
      <c r="E56">
        <v>2</v>
      </c>
      <c r="F56">
        <v>2</v>
      </c>
      <c r="G56">
        <v>2</v>
      </c>
      <c r="H56">
        <v>2</v>
      </c>
      <c r="I56">
        <v>2</v>
      </c>
      <c r="J56">
        <v>2</v>
      </c>
      <c r="K56" s="3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7</v>
      </c>
      <c r="T56">
        <v>7</v>
      </c>
      <c r="U56" s="3">
        <v>6</v>
      </c>
      <c r="V56" s="1">
        <v>6</v>
      </c>
      <c r="W56" s="3">
        <v>5</v>
      </c>
      <c r="X56" s="1">
        <v>7</v>
      </c>
      <c r="Y56" s="1">
        <v>7</v>
      </c>
      <c r="Z56" s="1">
        <v>9</v>
      </c>
      <c r="AA56" s="1">
        <v>9</v>
      </c>
      <c r="AB56" s="1">
        <v>9</v>
      </c>
      <c r="AC56" s="1">
        <v>9</v>
      </c>
      <c r="AD56" s="10">
        <v>9</v>
      </c>
      <c r="AE56" s="10">
        <v>9</v>
      </c>
      <c r="AF56" s="10">
        <v>12</v>
      </c>
      <c r="AG56" s="10">
        <v>12</v>
      </c>
      <c r="AH56" s="10">
        <v>12</v>
      </c>
      <c r="AI56" s="10">
        <v>12</v>
      </c>
      <c r="AJ56" s="10">
        <v>12</v>
      </c>
      <c r="AK56" s="10">
        <v>12</v>
      </c>
      <c r="AL56" s="10">
        <v>12</v>
      </c>
      <c r="AM56" s="10">
        <v>14</v>
      </c>
      <c r="AN56" s="10">
        <v>14</v>
      </c>
      <c r="AO56" s="10">
        <v>14</v>
      </c>
      <c r="AP56" s="10">
        <v>15</v>
      </c>
      <c r="AQ56" s="10">
        <v>15</v>
      </c>
      <c r="AR56" s="10">
        <v>15</v>
      </c>
      <c r="AS56" s="10">
        <v>15</v>
      </c>
      <c r="AT56" s="10">
        <v>15</v>
      </c>
      <c r="AU56" s="10">
        <v>15</v>
      </c>
      <c r="AV56" s="10">
        <v>15</v>
      </c>
      <c r="AW56" s="10">
        <v>14</v>
      </c>
      <c r="AX56" s="10">
        <v>14</v>
      </c>
      <c r="AY56" s="10">
        <v>14</v>
      </c>
      <c r="AZ56" s="10">
        <v>15</v>
      </c>
      <c r="BA56" s="10">
        <v>15</v>
      </c>
      <c r="BB56" s="10">
        <v>15</v>
      </c>
      <c r="BC56" s="10">
        <v>15</v>
      </c>
      <c r="BD56" s="10">
        <v>15</v>
      </c>
      <c r="BE56" s="10">
        <v>15</v>
      </c>
      <c r="BF56" s="10">
        <v>15</v>
      </c>
      <c r="BG56" s="10">
        <v>15</v>
      </c>
      <c r="BH56" s="10">
        <v>15</v>
      </c>
      <c r="BI56" s="10">
        <v>15</v>
      </c>
      <c r="BJ56" s="10">
        <v>15</v>
      </c>
      <c r="BK56" s="10">
        <v>15</v>
      </c>
      <c r="BL56" s="10">
        <v>15</v>
      </c>
      <c r="BM56" s="10">
        <v>16</v>
      </c>
      <c r="BN56" s="10">
        <v>16</v>
      </c>
      <c r="BO56" s="10">
        <v>16</v>
      </c>
      <c r="BP56" s="10">
        <v>18</v>
      </c>
      <c r="BQ56" s="10">
        <v>18</v>
      </c>
      <c r="BR56" s="10">
        <v>18</v>
      </c>
      <c r="BS56" s="10">
        <v>18</v>
      </c>
      <c r="BT56" s="10">
        <v>19</v>
      </c>
      <c r="BU56" s="10">
        <v>19</v>
      </c>
      <c r="BV56" s="10">
        <v>19</v>
      </c>
      <c r="BW56" s="10">
        <v>19</v>
      </c>
      <c r="BX56" s="10">
        <v>19</v>
      </c>
      <c r="BY56" s="10">
        <v>19</v>
      </c>
      <c r="BZ56" s="10">
        <v>19</v>
      </c>
      <c r="CA56" s="10">
        <v>19</v>
      </c>
      <c r="CB56" s="10">
        <v>19</v>
      </c>
      <c r="CC56" s="10">
        <v>19</v>
      </c>
      <c r="CD56" s="10">
        <v>19</v>
      </c>
      <c r="CE56" s="10">
        <v>19</v>
      </c>
      <c r="CF56" s="10">
        <v>19</v>
      </c>
      <c r="CG56" s="10">
        <v>19</v>
      </c>
      <c r="CH56" s="10">
        <v>19</v>
      </c>
      <c r="CI56" s="10">
        <v>19</v>
      </c>
      <c r="CJ56" s="10">
        <v>19</v>
      </c>
      <c r="CK56" s="10">
        <v>19</v>
      </c>
      <c r="CL56">
        <f>SUM(5,4,1,9)</f>
        <v>19</v>
      </c>
      <c r="CM56" s="10">
        <v>19</v>
      </c>
      <c r="CN56" s="10">
        <v>19</v>
      </c>
      <c r="CO56" s="10">
        <v>19</v>
      </c>
      <c r="CP56" s="10">
        <v>19</v>
      </c>
      <c r="CQ56" s="10">
        <v>19</v>
      </c>
      <c r="CR56" s="10">
        <v>19</v>
      </c>
      <c r="CS56" s="10">
        <v>19</v>
      </c>
      <c r="CT56" s="10">
        <v>19</v>
      </c>
      <c r="CU56" s="10">
        <v>19</v>
      </c>
      <c r="CV56" s="10">
        <v>19</v>
      </c>
      <c r="CW56" s="10">
        <v>19</v>
      </c>
      <c r="CX56" s="10">
        <v>19</v>
      </c>
      <c r="CY56" s="10">
        <v>19</v>
      </c>
      <c r="CZ56" s="10">
        <v>19</v>
      </c>
      <c r="DA56" s="10">
        <v>20</v>
      </c>
      <c r="DB56" s="10">
        <v>21</v>
      </c>
      <c r="DC56" s="10">
        <v>21</v>
      </c>
      <c r="DD56" s="10">
        <v>25</v>
      </c>
      <c r="DE56" s="22">
        <v>25</v>
      </c>
      <c r="DF56" s="22">
        <v>25</v>
      </c>
      <c r="DG56" s="22">
        <v>25</v>
      </c>
      <c r="DH56" s="22">
        <v>27</v>
      </c>
      <c r="DI56" s="22">
        <v>27</v>
      </c>
      <c r="DJ56" s="22">
        <v>26</v>
      </c>
      <c r="DK56" s="22">
        <v>26</v>
      </c>
      <c r="DL56">
        <v>31</v>
      </c>
      <c r="DM56">
        <v>31</v>
      </c>
      <c r="DN56">
        <v>31</v>
      </c>
      <c r="DO56">
        <v>31</v>
      </c>
      <c r="DP56">
        <v>31</v>
      </c>
      <c r="DQ56">
        <v>31</v>
      </c>
      <c r="DR56">
        <v>31</v>
      </c>
      <c r="DS56">
        <v>32</v>
      </c>
      <c r="DT56">
        <v>32</v>
      </c>
      <c r="DU56">
        <v>34</v>
      </c>
      <c r="DV56">
        <v>34</v>
      </c>
      <c r="DW56">
        <v>34</v>
      </c>
      <c r="DX56">
        <v>34</v>
      </c>
      <c r="DY56">
        <v>34</v>
      </c>
      <c r="DZ56">
        <v>34</v>
      </c>
      <c r="EA56">
        <v>34</v>
      </c>
      <c r="EB56">
        <v>34</v>
      </c>
      <c r="EC56">
        <v>34</v>
      </c>
      <c r="ED56">
        <v>34</v>
      </c>
      <c r="EE56">
        <v>34</v>
      </c>
      <c r="EF56">
        <v>34</v>
      </c>
      <c r="EG56">
        <v>35</v>
      </c>
      <c r="EH56">
        <v>35</v>
      </c>
      <c r="EI56">
        <v>35</v>
      </c>
      <c r="EJ56">
        <v>35</v>
      </c>
      <c r="EK56">
        <v>35</v>
      </c>
      <c r="EL56">
        <v>37</v>
      </c>
      <c r="EM56">
        <v>37</v>
      </c>
      <c r="EN56">
        <v>38</v>
      </c>
      <c r="EO56">
        <v>38</v>
      </c>
      <c r="EP56">
        <v>38</v>
      </c>
      <c r="EQ56">
        <v>38</v>
      </c>
      <c r="ER56">
        <v>38</v>
      </c>
      <c r="ES56">
        <v>39</v>
      </c>
      <c r="ET56">
        <v>41</v>
      </c>
      <c r="EU56" s="1">
        <v>41</v>
      </c>
      <c r="EV56" s="1">
        <v>41</v>
      </c>
      <c r="EW56" s="1">
        <v>41</v>
      </c>
      <c r="EX56" s="1">
        <v>41</v>
      </c>
      <c r="EY56" s="1">
        <v>41</v>
      </c>
      <c r="EZ56" s="1">
        <v>42</v>
      </c>
      <c r="FA56" s="1">
        <v>42</v>
      </c>
      <c r="FB56" s="1">
        <v>42</v>
      </c>
      <c r="FC56" s="1">
        <v>42</v>
      </c>
      <c r="FD56" s="1">
        <v>42</v>
      </c>
      <c r="FE56" s="1">
        <v>42</v>
      </c>
      <c r="FF56" s="1">
        <v>41</v>
      </c>
      <c r="FG56" s="1">
        <v>41</v>
      </c>
      <c r="FH56" s="1">
        <v>42</v>
      </c>
      <c r="FI56" s="1">
        <v>42</v>
      </c>
      <c r="FJ56" s="1">
        <v>42</v>
      </c>
      <c r="FK56" s="1">
        <v>42</v>
      </c>
      <c r="FL56" s="28">
        <v>43</v>
      </c>
      <c r="FM56" s="28">
        <v>43</v>
      </c>
      <c r="FN56" s="28">
        <v>43</v>
      </c>
      <c r="FO56" s="28">
        <v>41</v>
      </c>
      <c r="FP56" s="28">
        <v>41</v>
      </c>
      <c r="FQ56" s="28">
        <v>42</v>
      </c>
      <c r="FR56" s="28">
        <v>42</v>
      </c>
      <c r="FS56">
        <v>42</v>
      </c>
      <c r="FT56">
        <v>43</v>
      </c>
      <c r="FU56">
        <v>46</v>
      </c>
      <c r="FV56">
        <v>46</v>
      </c>
      <c r="FW56">
        <v>52</v>
      </c>
      <c r="FX56">
        <v>87</v>
      </c>
      <c r="FY56">
        <v>93</v>
      </c>
      <c r="FZ56">
        <v>96</v>
      </c>
      <c r="GA56">
        <v>97</v>
      </c>
      <c r="GB56">
        <v>97</v>
      </c>
      <c r="GC56">
        <v>106</v>
      </c>
      <c r="GD56">
        <v>147</v>
      </c>
      <c r="GE56">
        <v>149</v>
      </c>
      <c r="GF56">
        <v>154</v>
      </c>
      <c r="GG56">
        <v>155</v>
      </c>
      <c r="GH56">
        <v>180</v>
      </c>
      <c r="GI56">
        <v>180</v>
      </c>
      <c r="GJ56">
        <v>179</v>
      </c>
      <c r="GK56">
        <v>178</v>
      </c>
      <c r="GL56">
        <v>179</v>
      </c>
      <c r="GM56">
        <v>189</v>
      </c>
      <c r="GN56">
        <v>189</v>
      </c>
      <c r="GO56">
        <v>190</v>
      </c>
      <c r="GP56">
        <v>189</v>
      </c>
      <c r="GQ56">
        <v>190</v>
      </c>
      <c r="GR56">
        <v>193</v>
      </c>
      <c r="GS56">
        <v>196</v>
      </c>
      <c r="GT56">
        <v>196</v>
      </c>
      <c r="GU56">
        <v>197</v>
      </c>
    </row>
    <row r="57" spans="1:203" x14ac:dyDescent="0.25">
      <c r="A57" s="2" t="s">
        <v>87</v>
      </c>
      <c r="J57" s="1"/>
      <c r="K57" s="1"/>
      <c r="L57" s="1"/>
      <c r="M57" s="1"/>
      <c r="N57" s="1"/>
      <c r="O57" s="1"/>
      <c r="P57" s="1"/>
      <c r="Q57" s="1"/>
      <c r="R57" s="1"/>
      <c r="S57" s="1">
        <v>1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15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0">
        <v>2</v>
      </c>
      <c r="BT57" s="10">
        <v>2</v>
      </c>
      <c r="BU57" s="10">
        <v>2</v>
      </c>
      <c r="BV57" s="10">
        <v>2</v>
      </c>
      <c r="BW57" s="10">
        <v>2</v>
      </c>
      <c r="BX57" s="10">
        <v>2</v>
      </c>
      <c r="BY57" s="10">
        <v>2</v>
      </c>
      <c r="BZ57" s="10">
        <v>2</v>
      </c>
      <c r="CA57" s="10">
        <v>2</v>
      </c>
      <c r="CB57" s="10">
        <v>2</v>
      </c>
      <c r="CC57" s="10">
        <v>2</v>
      </c>
      <c r="CD57" s="10">
        <v>2</v>
      </c>
      <c r="CE57" s="10">
        <v>2</v>
      </c>
      <c r="CF57" s="10">
        <v>2</v>
      </c>
      <c r="CG57" s="10">
        <v>3</v>
      </c>
      <c r="CH57" s="10">
        <v>9</v>
      </c>
      <c r="CI57" s="10">
        <v>11</v>
      </c>
      <c r="CJ57" s="10">
        <v>11</v>
      </c>
      <c r="CK57" s="10">
        <v>11</v>
      </c>
      <c r="CL57" s="10">
        <v>11</v>
      </c>
      <c r="CM57" s="10">
        <v>11</v>
      </c>
      <c r="CN57" s="10">
        <v>17</v>
      </c>
      <c r="CO57" s="10">
        <v>20</v>
      </c>
      <c r="CP57" s="10">
        <v>22</v>
      </c>
      <c r="CQ57" s="10">
        <v>25</v>
      </c>
      <c r="CR57" s="10">
        <v>26</v>
      </c>
      <c r="CS57" s="10">
        <v>26</v>
      </c>
      <c r="CT57" s="10">
        <v>27</v>
      </c>
      <c r="CU57" s="10">
        <v>86</v>
      </c>
      <c r="CV57" s="10">
        <v>99</v>
      </c>
      <c r="CW57" s="10">
        <v>101</v>
      </c>
      <c r="CX57" s="10">
        <v>103</v>
      </c>
      <c r="CY57" s="10">
        <v>103</v>
      </c>
      <c r="CZ57" s="10">
        <v>103</v>
      </c>
      <c r="DA57" s="10">
        <v>105</v>
      </c>
      <c r="DB57" s="22">
        <v>106</v>
      </c>
      <c r="DC57" s="22">
        <v>108</v>
      </c>
      <c r="DD57" s="22">
        <v>111</v>
      </c>
      <c r="DE57" s="22">
        <v>110</v>
      </c>
      <c r="DF57" s="22">
        <v>110</v>
      </c>
      <c r="DG57" s="22">
        <v>120</v>
      </c>
      <c r="DH57" s="22">
        <v>122</v>
      </c>
      <c r="DI57" s="22">
        <v>121</v>
      </c>
      <c r="DJ57" s="22">
        <v>121</v>
      </c>
      <c r="DK57" s="22">
        <v>121</v>
      </c>
      <c r="DL57">
        <v>128</v>
      </c>
      <c r="DM57">
        <v>137</v>
      </c>
      <c r="DN57">
        <v>139</v>
      </c>
      <c r="DO57">
        <v>139</v>
      </c>
      <c r="DP57">
        <v>139</v>
      </c>
      <c r="DQ57">
        <v>139</v>
      </c>
      <c r="DR57">
        <v>139</v>
      </c>
      <c r="DS57">
        <v>139</v>
      </c>
      <c r="DT57">
        <v>138</v>
      </c>
      <c r="DU57">
        <v>140</v>
      </c>
      <c r="DV57">
        <v>142</v>
      </c>
      <c r="DW57">
        <v>142</v>
      </c>
      <c r="DX57">
        <v>145</v>
      </c>
      <c r="DY57">
        <v>145</v>
      </c>
      <c r="DZ57">
        <v>146</v>
      </c>
      <c r="EA57">
        <v>151</v>
      </c>
      <c r="EB57">
        <v>154</v>
      </c>
      <c r="EC57">
        <v>155</v>
      </c>
      <c r="ED57">
        <v>155</v>
      </c>
      <c r="EE57">
        <v>161</v>
      </c>
      <c r="EF57">
        <v>164</v>
      </c>
      <c r="EG57">
        <v>165</v>
      </c>
      <c r="EH57">
        <v>165</v>
      </c>
      <c r="EI57">
        <v>165</v>
      </c>
      <c r="EJ57">
        <v>166</v>
      </c>
      <c r="EK57">
        <v>167</v>
      </c>
      <c r="EL57">
        <v>170</v>
      </c>
      <c r="EM57">
        <v>168</v>
      </c>
      <c r="EN57">
        <v>168</v>
      </c>
      <c r="EO57">
        <v>168</v>
      </c>
      <c r="EP57">
        <v>168</v>
      </c>
      <c r="EQ57">
        <v>168</v>
      </c>
      <c r="ER57">
        <v>167</v>
      </c>
      <c r="ES57">
        <v>164</v>
      </c>
      <c r="ET57" s="1">
        <v>165</v>
      </c>
      <c r="EU57" s="1">
        <v>165</v>
      </c>
      <c r="EV57" s="1">
        <v>165</v>
      </c>
      <c r="EW57" s="1">
        <v>166</v>
      </c>
      <c r="EX57" s="1">
        <v>166</v>
      </c>
      <c r="EY57" s="1">
        <v>166</v>
      </c>
      <c r="EZ57" s="1">
        <v>166</v>
      </c>
      <c r="FA57" s="1">
        <v>166</v>
      </c>
      <c r="FB57" s="1">
        <v>166</v>
      </c>
      <c r="FC57" s="1">
        <v>166</v>
      </c>
      <c r="FD57" s="1">
        <v>166</v>
      </c>
      <c r="FE57" s="1">
        <v>169</v>
      </c>
      <c r="FF57" s="1">
        <v>169</v>
      </c>
      <c r="FG57" s="1">
        <v>169</v>
      </c>
      <c r="FH57" s="1">
        <v>169</v>
      </c>
      <c r="FI57" s="1">
        <v>169</v>
      </c>
      <c r="FJ57" s="1">
        <v>169</v>
      </c>
      <c r="FK57" s="1">
        <v>167</v>
      </c>
      <c r="FL57" s="28">
        <v>167</v>
      </c>
      <c r="FM57" s="28">
        <v>167</v>
      </c>
      <c r="FN57" s="28">
        <v>166</v>
      </c>
      <c r="FO57" s="28">
        <v>165</v>
      </c>
      <c r="FP57" s="28">
        <v>165</v>
      </c>
      <c r="FQ57" s="28">
        <v>164</v>
      </c>
      <c r="FR57" s="28">
        <v>162</v>
      </c>
      <c r="FS57">
        <v>162</v>
      </c>
      <c r="FT57">
        <v>164</v>
      </c>
      <c r="FU57">
        <v>166</v>
      </c>
      <c r="FV57">
        <v>166</v>
      </c>
      <c r="FW57">
        <v>165</v>
      </c>
      <c r="FX57">
        <v>165</v>
      </c>
      <c r="FY57">
        <v>165</v>
      </c>
      <c r="FZ57">
        <v>165</v>
      </c>
      <c r="GA57">
        <v>165</v>
      </c>
      <c r="GB57">
        <v>165</v>
      </c>
      <c r="GC57">
        <v>165</v>
      </c>
      <c r="GD57">
        <v>165</v>
      </c>
      <c r="GE57">
        <v>167</v>
      </c>
      <c r="GF57">
        <v>167</v>
      </c>
      <c r="GG57">
        <v>166</v>
      </c>
      <c r="GH57">
        <v>166</v>
      </c>
      <c r="GI57">
        <v>166</v>
      </c>
      <c r="GJ57">
        <v>166</v>
      </c>
      <c r="GK57">
        <v>166</v>
      </c>
      <c r="GL57">
        <v>165</v>
      </c>
      <c r="GM57">
        <v>165</v>
      </c>
      <c r="GN57">
        <v>166</v>
      </c>
      <c r="GO57">
        <v>167</v>
      </c>
      <c r="GP57">
        <v>166</v>
      </c>
      <c r="GQ57">
        <v>169</v>
      </c>
      <c r="GR57">
        <v>170</v>
      </c>
      <c r="GS57">
        <v>171</v>
      </c>
      <c r="GT57">
        <v>177</v>
      </c>
      <c r="GU57">
        <v>180</v>
      </c>
    </row>
    <row r="58" spans="1:203" x14ac:dyDescent="0.25">
      <c r="A58" s="5" t="s">
        <v>176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4"/>
      <c r="V58" s="4"/>
      <c r="X58" s="4"/>
      <c r="Y58" s="4"/>
      <c r="Z58" s="4"/>
      <c r="AA58" s="4"/>
      <c r="AB58" s="4"/>
      <c r="AC58" s="4"/>
      <c r="AD58" s="4"/>
      <c r="AE58" s="4"/>
      <c r="AF58" s="15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>
        <v>1</v>
      </c>
      <c r="CC58" s="10">
        <v>3</v>
      </c>
      <c r="CD58" s="10">
        <v>3</v>
      </c>
      <c r="CE58" s="10">
        <v>24</v>
      </c>
      <c r="CF58" s="10">
        <v>24</v>
      </c>
      <c r="CG58" s="10">
        <v>24</v>
      </c>
      <c r="CH58" s="10">
        <v>46</v>
      </c>
      <c r="CI58" s="10">
        <v>47</v>
      </c>
      <c r="CJ58" s="10">
        <v>47</v>
      </c>
      <c r="CK58" s="10">
        <v>47</v>
      </c>
      <c r="CL58" s="10">
        <v>47</v>
      </c>
      <c r="CM58" s="10">
        <v>47</v>
      </c>
      <c r="CN58" s="10">
        <v>48</v>
      </c>
      <c r="CO58" s="10">
        <v>50</v>
      </c>
      <c r="CP58" s="10">
        <v>49</v>
      </c>
      <c r="CQ58" s="10">
        <v>49</v>
      </c>
      <c r="CR58" s="10">
        <v>50</v>
      </c>
      <c r="CS58" s="10">
        <v>50</v>
      </c>
      <c r="CT58" s="10">
        <v>51</v>
      </c>
      <c r="CU58" s="10">
        <v>51</v>
      </c>
      <c r="CV58" s="10">
        <v>60</v>
      </c>
      <c r="CW58" s="10">
        <v>59</v>
      </c>
      <c r="CX58" s="10">
        <v>59</v>
      </c>
      <c r="CY58" s="10">
        <v>59</v>
      </c>
      <c r="CZ58" s="10">
        <v>59</v>
      </c>
      <c r="DA58" s="10">
        <v>63</v>
      </c>
      <c r="DB58" s="22">
        <v>63</v>
      </c>
      <c r="DC58" s="22">
        <v>64</v>
      </c>
      <c r="DD58" s="22">
        <v>67</v>
      </c>
      <c r="DE58" s="22">
        <v>67</v>
      </c>
      <c r="DF58" s="22">
        <v>67</v>
      </c>
      <c r="DG58" s="22">
        <v>105</v>
      </c>
      <c r="DH58" s="22">
        <v>105</v>
      </c>
      <c r="DI58" s="22">
        <v>105</v>
      </c>
      <c r="DJ58" s="22">
        <v>105</v>
      </c>
      <c r="DK58" s="22">
        <v>105</v>
      </c>
      <c r="DL58" s="1">
        <v>106</v>
      </c>
      <c r="DM58">
        <v>107</v>
      </c>
      <c r="DN58">
        <v>109</v>
      </c>
      <c r="DO58">
        <v>109</v>
      </c>
      <c r="DP58">
        <v>111</v>
      </c>
      <c r="DQ58">
        <v>111</v>
      </c>
      <c r="DR58">
        <v>116</v>
      </c>
      <c r="DS58">
        <v>117</v>
      </c>
      <c r="DT58">
        <v>117</v>
      </c>
      <c r="DU58">
        <v>117</v>
      </c>
      <c r="DV58">
        <v>118</v>
      </c>
      <c r="DW58">
        <v>119</v>
      </c>
      <c r="DX58">
        <v>119</v>
      </c>
      <c r="DY58">
        <v>119</v>
      </c>
      <c r="DZ58">
        <v>119</v>
      </c>
      <c r="EA58">
        <v>119</v>
      </c>
      <c r="EB58">
        <v>122</v>
      </c>
      <c r="EC58">
        <v>122</v>
      </c>
      <c r="ED58">
        <v>122</v>
      </c>
      <c r="EE58">
        <v>122</v>
      </c>
      <c r="EF58">
        <v>122</v>
      </c>
      <c r="EG58">
        <v>122</v>
      </c>
      <c r="EH58">
        <v>122</v>
      </c>
      <c r="EI58">
        <v>122</v>
      </c>
      <c r="EJ58">
        <v>122</v>
      </c>
      <c r="EK58">
        <v>151</v>
      </c>
      <c r="EL58">
        <v>151</v>
      </c>
      <c r="EM58">
        <v>151</v>
      </c>
      <c r="EN58">
        <v>150</v>
      </c>
      <c r="EO58">
        <v>150</v>
      </c>
      <c r="EP58">
        <v>150</v>
      </c>
      <c r="EQ58">
        <v>150</v>
      </c>
      <c r="ER58">
        <v>150</v>
      </c>
      <c r="ES58">
        <v>150</v>
      </c>
      <c r="ET58" s="1">
        <v>150</v>
      </c>
      <c r="EU58" s="1">
        <v>150</v>
      </c>
      <c r="EV58" s="1">
        <v>150</v>
      </c>
      <c r="EW58" s="1">
        <v>150</v>
      </c>
      <c r="EX58" s="1">
        <v>150</v>
      </c>
      <c r="EY58" s="1">
        <v>151</v>
      </c>
      <c r="EZ58" s="1">
        <v>151</v>
      </c>
      <c r="FA58" s="1">
        <v>151</v>
      </c>
      <c r="FB58" s="1">
        <v>151</v>
      </c>
      <c r="FC58" s="1">
        <v>151</v>
      </c>
      <c r="FD58" s="1">
        <v>151</v>
      </c>
      <c r="FE58" s="1">
        <v>151</v>
      </c>
      <c r="FF58" s="1">
        <v>152</v>
      </c>
      <c r="FG58" s="1">
        <v>149</v>
      </c>
      <c r="FH58" s="1">
        <v>152</v>
      </c>
      <c r="FI58" s="1">
        <v>152</v>
      </c>
      <c r="FJ58" s="1">
        <v>153</v>
      </c>
      <c r="FK58" s="1">
        <v>153</v>
      </c>
      <c r="FL58" s="28">
        <v>154</v>
      </c>
      <c r="FM58" s="28">
        <v>153</v>
      </c>
      <c r="FN58" s="28">
        <v>153</v>
      </c>
      <c r="FO58" s="28">
        <v>153</v>
      </c>
      <c r="FP58" s="28">
        <v>154</v>
      </c>
      <c r="FQ58" s="28">
        <v>155</v>
      </c>
      <c r="FR58" s="28">
        <v>155</v>
      </c>
      <c r="FS58">
        <v>154</v>
      </c>
      <c r="FT58">
        <v>154</v>
      </c>
      <c r="FU58">
        <v>154</v>
      </c>
      <c r="FV58">
        <v>154</v>
      </c>
      <c r="FW58">
        <v>154</v>
      </c>
      <c r="FX58">
        <v>153</v>
      </c>
      <c r="FY58">
        <v>153</v>
      </c>
      <c r="FZ58">
        <v>153</v>
      </c>
      <c r="GA58">
        <v>153</v>
      </c>
      <c r="GB58">
        <v>156</v>
      </c>
      <c r="GC58">
        <v>158</v>
      </c>
      <c r="GD58">
        <v>158</v>
      </c>
      <c r="GE58">
        <v>158</v>
      </c>
      <c r="GF58">
        <v>158</v>
      </c>
      <c r="GG58">
        <v>158</v>
      </c>
      <c r="GH58">
        <v>165</v>
      </c>
      <c r="GI58">
        <v>167</v>
      </c>
      <c r="GJ58">
        <v>167</v>
      </c>
      <c r="GK58">
        <v>168</v>
      </c>
      <c r="GL58">
        <v>168</v>
      </c>
      <c r="GM58">
        <v>167</v>
      </c>
      <c r="GN58">
        <v>171</v>
      </c>
      <c r="GO58">
        <v>171</v>
      </c>
      <c r="GP58">
        <v>171</v>
      </c>
      <c r="GQ58">
        <v>172</v>
      </c>
      <c r="GR58">
        <v>172</v>
      </c>
      <c r="GS58">
        <v>176</v>
      </c>
      <c r="GT58">
        <v>176</v>
      </c>
      <c r="GU58">
        <v>176</v>
      </c>
    </row>
    <row r="59" spans="1:203" x14ac:dyDescent="0.25">
      <c r="A59" s="2" t="s">
        <v>27</v>
      </c>
      <c r="B59">
        <v>3</v>
      </c>
      <c r="C59">
        <v>3</v>
      </c>
      <c r="D59">
        <v>3</v>
      </c>
      <c r="E59">
        <v>4</v>
      </c>
      <c r="F59">
        <v>4</v>
      </c>
      <c r="G59">
        <v>4</v>
      </c>
      <c r="H59">
        <v>4</v>
      </c>
      <c r="I59">
        <v>4</v>
      </c>
      <c r="J59">
        <v>4</v>
      </c>
      <c r="K59">
        <v>4</v>
      </c>
      <c r="L59">
        <v>4</v>
      </c>
      <c r="M59">
        <v>4</v>
      </c>
      <c r="N59">
        <v>4</v>
      </c>
      <c r="O59">
        <v>4</v>
      </c>
      <c r="P59" s="1">
        <v>5</v>
      </c>
      <c r="Q59" s="1">
        <v>5</v>
      </c>
      <c r="R59" s="1">
        <v>5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1">
        <v>5</v>
      </c>
      <c r="AG59" s="10">
        <v>5</v>
      </c>
      <c r="AH59" s="10">
        <v>5</v>
      </c>
      <c r="AI59" s="10">
        <v>5</v>
      </c>
      <c r="AJ59" s="10">
        <v>5</v>
      </c>
      <c r="AK59" s="10">
        <v>5</v>
      </c>
      <c r="AL59" s="10">
        <v>5</v>
      </c>
      <c r="AM59" s="10">
        <v>5</v>
      </c>
      <c r="AN59" s="10">
        <v>5</v>
      </c>
      <c r="AO59" s="10">
        <v>5</v>
      </c>
      <c r="AP59" s="10">
        <v>5</v>
      </c>
      <c r="AQ59" s="10">
        <v>5</v>
      </c>
      <c r="AR59" s="10">
        <v>5</v>
      </c>
      <c r="AS59" s="10">
        <v>5</v>
      </c>
      <c r="AT59" s="10">
        <v>7</v>
      </c>
      <c r="AU59" s="10">
        <v>7</v>
      </c>
      <c r="AV59" s="10">
        <v>7</v>
      </c>
      <c r="AW59" s="10">
        <v>7</v>
      </c>
      <c r="AX59" s="10">
        <v>7</v>
      </c>
      <c r="AY59" s="10">
        <v>7</v>
      </c>
      <c r="AZ59" s="10">
        <v>9</v>
      </c>
      <c r="BA59" s="10">
        <v>9</v>
      </c>
      <c r="BB59" s="10">
        <v>9</v>
      </c>
      <c r="BC59" s="10">
        <v>9</v>
      </c>
      <c r="BD59" s="10">
        <v>9</v>
      </c>
      <c r="BE59" s="10">
        <v>9</v>
      </c>
      <c r="BF59" s="10">
        <v>10</v>
      </c>
      <c r="BG59" s="10">
        <v>10</v>
      </c>
      <c r="BH59" s="10">
        <v>10</v>
      </c>
      <c r="BI59" s="10">
        <v>10</v>
      </c>
      <c r="BJ59" s="10">
        <v>10</v>
      </c>
      <c r="BK59" s="10">
        <v>10</v>
      </c>
      <c r="BL59" s="10">
        <v>10</v>
      </c>
      <c r="BM59" s="10">
        <v>10</v>
      </c>
      <c r="BN59" s="10">
        <v>11</v>
      </c>
      <c r="BO59" s="10">
        <v>11</v>
      </c>
      <c r="BP59" s="10">
        <v>11</v>
      </c>
      <c r="BQ59" s="10">
        <v>11</v>
      </c>
      <c r="BR59" s="10">
        <v>11</v>
      </c>
      <c r="BS59" s="10">
        <v>11</v>
      </c>
      <c r="BT59" s="10">
        <v>11</v>
      </c>
      <c r="BU59" s="10">
        <v>11</v>
      </c>
      <c r="BV59" s="10">
        <v>11</v>
      </c>
      <c r="BW59" s="10">
        <v>13</v>
      </c>
      <c r="BX59" s="10">
        <v>13</v>
      </c>
      <c r="BY59" s="10">
        <v>13</v>
      </c>
      <c r="BZ59" s="10">
        <v>13</v>
      </c>
      <c r="CA59" s="10">
        <v>13</v>
      </c>
      <c r="CB59" s="10">
        <v>13</v>
      </c>
      <c r="CC59" s="10">
        <v>13</v>
      </c>
      <c r="CD59" s="10">
        <v>13</v>
      </c>
      <c r="CE59" s="10">
        <v>13</v>
      </c>
      <c r="CF59" s="10">
        <v>14</v>
      </c>
      <c r="CG59" s="10">
        <v>14</v>
      </c>
      <c r="CH59" s="10">
        <v>14</v>
      </c>
      <c r="CI59" s="10">
        <v>14</v>
      </c>
      <c r="CJ59" s="10">
        <v>14</v>
      </c>
      <c r="CK59" s="10">
        <v>14</v>
      </c>
      <c r="CL59" s="10">
        <v>15</v>
      </c>
      <c r="CM59" s="10">
        <v>16</v>
      </c>
      <c r="CN59" s="10">
        <v>16</v>
      </c>
      <c r="CO59" s="10">
        <v>16</v>
      </c>
      <c r="CP59" s="10">
        <v>16</v>
      </c>
      <c r="CQ59" s="10">
        <v>16</v>
      </c>
      <c r="CR59" s="10">
        <v>16</v>
      </c>
      <c r="CS59" s="10">
        <v>16</v>
      </c>
      <c r="CT59" s="10">
        <v>16</v>
      </c>
      <c r="CU59" s="10">
        <v>16</v>
      </c>
      <c r="CV59" s="10">
        <v>16</v>
      </c>
      <c r="CW59" s="10">
        <v>16</v>
      </c>
      <c r="CX59" s="10">
        <v>16</v>
      </c>
      <c r="CY59" s="10">
        <v>16</v>
      </c>
      <c r="CZ59" s="10">
        <v>16</v>
      </c>
      <c r="DA59" s="10">
        <v>16</v>
      </c>
      <c r="DB59" s="22">
        <v>18</v>
      </c>
      <c r="DC59" s="22">
        <v>18</v>
      </c>
      <c r="DD59" s="22">
        <v>18</v>
      </c>
      <c r="DE59" s="22">
        <v>18</v>
      </c>
      <c r="DF59" s="22">
        <v>18</v>
      </c>
      <c r="DG59" s="22">
        <v>18</v>
      </c>
      <c r="DH59" s="22">
        <v>21</v>
      </c>
      <c r="DI59" s="22">
        <v>21</v>
      </c>
      <c r="DJ59" s="22">
        <v>21</v>
      </c>
      <c r="DK59" s="22">
        <v>21</v>
      </c>
      <c r="DL59" s="1">
        <v>20</v>
      </c>
      <c r="DM59">
        <v>21</v>
      </c>
      <c r="DN59">
        <v>21</v>
      </c>
      <c r="DO59">
        <v>23</v>
      </c>
      <c r="DP59">
        <v>23</v>
      </c>
      <c r="DQ59">
        <v>23</v>
      </c>
      <c r="DR59">
        <v>23</v>
      </c>
      <c r="DS59">
        <v>30</v>
      </c>
      <c r="DT59">
        <v>30</v>
      </c>
      <c r="DU59">
        <v>30</v>
      </c>
      <c r="DV59">
        <v>30</v>
      </c>
      <c r="DW59">
        <v>30</v>
      </c>
      <c r="DX59">
        <v>29</v>
      </c>
      <c r="DY59">
        <v>29</v>
      </c>
      <c r="DZ59">
        <v>29</v>
      </c>
      <c r="EA59">
        <v>32</v>
      </c>
      <c r="EB59">
        <v>32</v>
      </c>
      <c r="EC59">
        <v>32</v>
      </c>
      <c r="ED59">
        <v>32</v>
      </c>
      <c r="EE59">
        <v>32</v>
      </c>
      <c r="EF59">
        <v>32</v>
      </c>
      <c r="EG59">
        <v>31</v>
      </c>
      <c r="EH59">
        <v>31</v>
      </c>
      <c r="EI59">
        <v>33</v>
      </c>
      <c r="EJ59">
        <v>33</v>
      </c>
      <c r="EK59">
        <v>33</v>
      </c>
      <c r="EL59">
        <v>34</v>
      </c>
      <c r="EM59">
        <v>34</v>
      </c>
      <c r="EN59">
        <v>34</v>
      </c>
      <c r="EO59">
        <v>34</v>
      </c>
      <c r="EP59">
        <v>34</v>
      </c>
      <c r="EQ59">
        <v>34</v>
      </c>
      <c r="ER59">
        <v>34</v>
      </c>
      <c r="ES59">
        <v>34</v>
      </c>
      <c r="ET59" s="1">
        <v>34</v>
      </c>
      <c r="EU59" s="1">
        <v>37</v>
      </c>
      <c r="EV59" s="1">
        <v>37</v>
      </c>
      <c r="EW59" s="1">
        <v>37</v>
      </c>
      <c r="EX59" s="1">
        <v>38</v>
      </c>
      <c r="EY59" s="1">
        <v>38</v>
      </c>
      <c r="EZ59" s="1">
        <v>38</v>
      </c>
      <c r="FA59" s="1">
        <v>38</v>
      </c>
      <c r="FB59" s="1">
        <v>38</v>
      </c>
      <c r="FC59" s="1">
        <v>39</v>
      </c>
      <c r="FD59" s="1">
        <v>39</v>
      </c>
      <c r="FE59" s="1">
        <v>40</v>
      </c>
      <c r="FF59" s="1">
        <v>40</v>
      </c>
      <c r="FG59" s="1">
        <v>41</v>
      </c>
      <c r="FH59" s="1">
        <v>42</v>
      </c>
      <c r="FI59" s="1">
        <v>42</v>
      </c>
      <c r="FJ59" s="1">
        <v>43</v>
      </c>
      <c r="FK59" s="1">
        <v>43</v>
      </c>
      <c r="FL59" s="28">
        <v>43</v>
      </c>
      <c r="FM59" s="28">
        <v>43</v>
      </c>
      <c r="FN59" s="28">
        <v>43</v>
      </c>
      <c r="FO59" s="28">
        <v>44</v>
      </c>
      <c r="FP59" s="28">
        <v>46</v>
      </c>
      <c r="FQ59" s="28">
        <v>49</v>
      </c>
      <c r="FR59" s="28">
        <v>51</v>
      </c>
      <c r="FS59">
        <v>55</v>
      </c>
      <c r="FT59">
        <v>54</v>
      </c>
      <c r="FU59">
        <v>61</v>
      </c>
      <c r="FV59">
        <v>78</v>
      </c>
      <c r="FW59">
        <v>82</v>
      </c>
      <c r="FX59">
        <v>86</v>
      </c>
      <c r="FY59">
        <v>86</v>
      </c>
      <c r="FZ59">
        <v>86</v>
      </c>
      <c r="GA59">
        <v>86</v>
      </c>
      <c r="GB59">
        <v>86</v>
      </c>
      <c r="GC59">
        <v>87</v>
      </c>
      <c r="GD59">
        <v>87</v>
      </c>
      <c r="GE59">
        <v>89</v>
      </c>
      <c r="GF59">
        <v>90</v>
      </c>
      <c r="GG59">
        <v>90</v>
      </c>
      <c r="GH59">
        <v>92</v>
      </c>
      <c r="GI59">
        <v>92</v>
      </c>
      <c r="GJ59">
        <v>93</v>
      </c>
      <c r="GK59">
        <v>93</v>
      </c>
      <c r="GL59">
        <v>98</v>
      </c>
      <c r="GM59">
        <v>119</v>
      </c>
      <c r="GN59">
        <v>169</v>
      </c>
      <c r="GO59">
        <v>167</v>
      </c>
      <c r="GP59">
        <v>171</v>
      </c>
      <c r="GQ59">
        <v>172</v>
      </c>
      <c r="GR59">
        <v>174</v>
      </c>
      <c r="GS59">
        <v>174</v>
      </c>
      <c r="GT59">
        <v>174</v>
      </c>
      <c r="GU59">
        <v>175</v>
      </c>
    </row>
    <row r="60" spans="1:203" x14ac:dyDescent="0.25">
      <c r="A60" s="2" t="s">
        <v>0</v>
      </c>
      <c r="B60">
        <v>28</v>
      </c>
      <c r="C60">
        <v>39</v>
      </c>
      <c r="D60">
        <v>39</v>
      </c>
      <c r="E60">
        <v>59</v>
      </c>
      <c r="F60">
        <v>59</v>
      </c>
      <c r="G60">
        <v>63</v>
      </c>
      <c r="H60">
        <v>63</v>
      </c>
      <c r="I60">
        <v>86</v>
      </c>
      <c r="J60" s="1">
        <v>91</v>
      </c>
      <c r="K60" s="1">
        <v>91</v>
      </c>
      <c r="L60" s="1">
        <v>91</v>
      </c>
      <c r="M60" s="3">
        <v>77</v>
      </c>
      <c r="N60" s="1">
        <v>81</v>
      </c>
      <c r="O60" s="1">
        <v>81</v>
      </c>
      <c r="P60" s="1">
        <v>90</v>
      </c>
      <c r="Q60" s="1">
        <v>95</v>
      </c>
      <c r="R60" s="1">
        <v>97</v>
      </c>
      <c r="S60" s="3">
        <v>79</v>
      </c>
      <c r="T60" s="1">
        <v>80</v>
      </c>
      <c r="U60" s="1">
        <v>80</v>
      </c>
      <c r="V60" s="1">
        <v>80</v>
      </c>
      <c r="W60" s="1">
        <v>85</v>
      </c>
      <c r="X60" s="1">
        <v>98</v>
      </c>
      <c r="Y60" s="1">
        <v>101</v>
      </c>
      <c r="Z60" s="3">
        <v>68</v>
      </c>
      <c r="AA60" s="1">
        <v>68</v>
      </c>
      <c r="AB60" s="1">
        <v>68</v>
      </c>
      <c r="AC60" s="1">
        <v>49</v>
      </c>
      <c r="AD60" s="1">
        <v>49</v>
      </c>
      <c r="AE60" s="1">
        <v>49</v>
      </c>
      <c r="AF60" s="10">
        <v>133</v>
      </c>
      <c r="AG60" s="10">
        <v>135</v>
      </c>
      <c r="AH60" s="10">
        <v>136</v>
      </c>
      <c r="AI60" s="10">
        <v>136</v>
      </c>
      <c r="AJ60" s="10">
        <v>136</v>
      </c>
      <c r="AK60" s="10">
        <v>138</v>
      </c>
      <c r="AL60" s="10">
        <v>139</v>
      </c>
      <c r="AM60" s="10">
        <v>139</v>
      </c>
      <c r="AN60" s="10">
        <v>140</v>
      </c>
      <c r="AO60" s="10">
        <v>183</v>
      </c>
      <c r="AP60" s="10">
        <v>183</v>
      </c>
      <c r="AQ60" s="10">
        <v>183</v>
      </c>
      <c r="AR60" s="10">
        <v>183</v>
      </c>
      <c r="AS60" s="10">
        <v>189</v>
      </c>
      <c r="AT60" s="10">
        <v>189</v>
      </c>
      <c r="AU60" s="10">
        <v>189</v>
      </c>
      <c r="AV60" s="11">
        <v>188</v>
      </c>
      <c r="AW60" s="10">
        <v>188</v>
      </c>
      <c r="AX60" s="11">
        <v>187</v>
      </c>
      <c r="AY60" s="10">
        <v>189</v>
      </c>
      <c r="AZ60" s="10">
        <v>189</v>
      </c>
      <c r="BA60" s="10">
        <v>191</v>
      </c>
      <c r="BB60">
        <v>192</v>
      </c>
      <c r="BC60" s="10">
        <v>194</v>
      </c>
      <c r="BD60" s="10">
        <v>194</v>
      </c>
      <c r="BE60" s="10">
        <v>202</v>
      </c>
      <c r="BF60" s="10">
        <v>200</v>
      </c>
      <c r="BG60" s="10">
        <v>198</v>
      </c>
      <c r="BH60" s="10">
        <v>198</v>
      </c>
      <c r="BI60" s="10">
        <v>198</v>
      </c>
      <c r="BJ60" s="10">
        <v>198</v>
      </c>
      <c r="BK60" s="10">
        <v>198</v>
      </c>
      <c r="BL60" s="10">
        <v>201</v>
      </c>
      <c r="BM60" s="10">
        <v>202</v>
      </c>
      <c r="BN60" s="10">
        <v>199</v>
      </c>
      <c r="BO60">
        <f>SUM(16,5,2,157,19)</f>
        <v>199</v>
      </c>
      <c r="BP60">
        <f>SUM(16,5,2,158,19)</f>
        <v>200</v>
      </c>
      <c r="BQ60">
        <f>SUM(17,5,2,159,19)</f>
        <v>202</v>
      </c>
      <c r="BR60" s="10">
        <v>202</v>
      </c>
      <c r="BS60" s="10">
        <v>202</v>
      </c>
      <c r="BT60">
        <f>SUM(6,3,2,169,21)</f>
        <v>201</v>
      </c>
      <c r="BU60" s="10">
        <v>201</v>
      </c>
      <c r="BV60">
        <f>SUM(7,3,2,168,21)</f>
        <v>201</v>
      </c>
      <c r="BW60">
        <f>SUM(8,3,2,166,21)</f>
        <v>200</v>
      </c>
      <c r="BX60">
        <f>SUM(10,3,2,166,21)</f>
        <v>202</v>
      </c>
      <c r="BY60">
        <f>SUM(10,3,2,166,21)</f>
        <v>202</v>
      </c>
      <c r="BZ60">
        <f>SUM(9,3,2,167,21)</f>
        <v>202</v>
      </c>
      <c r="CA60">
        <f>SUM(9,2,2,166,22)</f>
        <v>201</v>
      </c>
      <c r="CB60">
        <f>SUM(7,1,2,167,23)</f>
        <v>200</v>
      </c>
      <c r="CC60">
        <f>SUM(7,2,166,24)</f>
        <v>199</v>
      </c>
      <c r="CD60">
        <f>SUM(7,2,166,24)</f>
        <v>199</v>
      </c>
      <c r="CE60">
        <f>SUM(7,2,166,24)</f>
        <v>199</v>
      </c>
      <c r="CF60">
        <v>199</v>
      </c>
      <c r="CG60">
        <f>SUM(7,2,166,24)</f>
        <v>199</v>
      </c>
      <c r="CH60">
        <f>SUM(7,2,165,24)</f>
        <v>198</v>
      </c>
      <c r="CI60">
        <v>194</v>
      </c>
      <c r="CJ60">
        <f>SUM(5,2,162,24)</f>
        <v>193</v>
      </c>
      <c r="CK60">
        <f>SUM(8,2,162,24)</f>
        <v>196</v>
      </c>
      <c r="CL60">
        <f>SUM(8,2,162,24)</f>
        <v>196</v>
      </c>
      <c r="CM60" s="10">
        <v>196</v>
      </c>
      <c r="CN60">
        <v>196</v>
      </c>
      <c r="CO60">
        <v>194</v>
      </c>
      <c r="CP60">
        <v>196</v>
      </c>
      <c r="CQ60">
        <f>SUM(8,2,161,24)</f>
        <v>195</v>
      </c>
      <c r="CR60">
        <v>193</v>
      </c>
      <c r="CS60" s="10">
        <v>193</v>
      </c>
      <c r="CT60" s="10">
        <v>193</v>
      </c>
      <c r="CU60">
        <f>SUM(12,2,162,24)</f>
        <v>200</v>
      </c>
      <c r="CV60">
        <f>SUM(12,2,161,24)</f>
        <v>199</v>
      </c>
      <c r="CW60" s="10">
        <v>198</v>
      </c>
      <c r="CX60" s="10">
        <v>198</v>
      </c>
      <c r="CY60">
        <f>SUM(12,2,159,24)</f>
        <v>197</v>
      </c>
      <c r="CZ60">
        <f>SUM(12,2,159,24)</f>
        <v>197</v>
      </c>
      <c r="DA60">
        <f>SUM(12,2,159,24)</f>
        <v>197</v>
      </c>
      <c r="DB60" s="22">
        <v>200</v>
      </c>
      <c r="DC60" s="22">
        <v>197</v>
      </c>
      <c r="DD60" s="22">
        <v>199</v>
      </c>
      <c r="DE60" s="22">
        <v>199</v>
      </c>
      <c r="DF60" s="22">
        <v>199</v>
      </c>
      <c r="DG60" s="22">
        <v>199</v>
      </c>
      <c r="DH60" s="22">
        <v>198</v>
      </c>
      <c r="DI60" s="22">
        <v>198</v>
      </c>
      <c r="DJ60" s="22">
        <v>197</v>
      </c>
      <c r="DK60" s="22">
        <v>197</v>
      </c>
      <c r="DL60">
        <v>196</v>
      </c>
      <c r="DM60">
        <v>194</v>
      </c>
      <c r="DN60">
        <v>194</v>
      </c>
      <c r="DO60">
        <v>194</v>
      </c>
      <c r="DP60">
        <v>194</v>
      </c>
      <c r="DQ60">
        <v>194</v>
      </c>
      <c r="DR60">
        <v>196</v>
      </c>
      <c r="DS60">
        <v>197</v>
      </c>
      <c r="DT60">
        <v>196</v>
      </c>
      <c r="DU60">
        <v>195</v>
      </c>
      <c r="DV60">
        <v>195</v>
      </c>
      <c r="DW60">
        <v>195</v>
      </c>
      <c r="DX60">
        <v>195</v>
      </c>
      <c r="DY60">
        <v>194</v>
      </c>
      <c r="DZ60">
        <v>196</v>
      </c>
      <c r="EA60">
        <v>196</v>
      </c>
      <c r="EB60">
        <v>196</v>
      </c>
      <c r="EC60">
        <v>196</v>
      </c>
      <c r="ED60">
        <v>196</v>
      </c>
      <c r="EE60">
        <v>197</v>
      </c>
      <c r="EF60">
        <v>196</v>
      </c>
      <c r="EG60">
        <v>195</v>
      </c>
      <c r="EH60">
        <v>194</v>
      </c>
      <c r="EI60">
        <v>195</v>
      </c>
      <c r="EJ60">
        <v>195</v>
      </c>
      <c r="EK60">
        <v>194</v>
      </c>
      <c r="EL60">
        <v>193</v>
      </c>
      <c r="EM60">
        <v>193</v>
      </c>
      <c r="EN60">
        <v>193</v>
      </c>
      <c r="EO60">
        <v>193</v>
      </c>
      <c r="EP60">
        <v>193</v>
      </c>
      <c r="EQ60">
        <v>192</v>
      </c>
      <c r="ER60">
        <v>192</v>
      </c>
      <c r="ES60">
        <v>192</v>
      </c>
      <c r="ET60" s="1">
        <v>193</v>
      </c>
      <c r="EU60" s="1">
        <v>192</v>
      </c>
      <c r="EV60" s="1">
        <v>192</v>
      </c>
      <c r="EW60" s="1">
        <v>192</v>
      </c>
      <c r="EX60" s="1">
        <v>192</v>
      </c>
      <c r="EY60" s="1">
        <v>190</v>
      </c>
      <c r="EZ60" s="1">
        <v>190</v>
      </c>
      <c r="FA60" s="1">
        <v>190</v>
      </c>
      <c r="FB60" s="1">
        <v>189</v>
      </c>
      <c r="FC60" s="1">
        <v>189</v>
      </c>
      <c r="FD60" s="1">
        <v>187</v>
      </c>
      <c r="FE60" s="1">
        <v>187</v>
      </c>
      <c r="FF60" s="1">
        <v>187</v>
      </c>
      <c r="FG60" s="1">
        <v>186</v>
      </c>
      <c r="FH60" s="1">
        <v>186</v>
      </c>
      <c r="FI60" s="1">
        <v>186</v>
      </c>
      <c r="FJ60" s="1">
        <v>186</v>
      </c>
      <c r="FK60" s="1">
        <v>186</v>
      </c>
      <c r="FL60" s="28">
        <v>185</v>
      </c>
      <c r="FM60" s="28">
        <v>185</v>
      </c>
      <c r="FN60" s="28">
        <v>184</v>
      </c>
      <c r="FO60" s="28">
        <v>181</v>
      </c>
      <c r="FP60" s="28">
        <v>180</v>
      </c>
      <c r="FQ60" s="28">
        <v>180</v>
      </c>
      <c r="FR60" s="28">
        <v>180</v>
      </c>
      <c r="FS60">
        <v>181</v>
      </c>
      <c r="FT60">
        <v>181</v>
      </c>
      <c r="FU60">
        <v>179</v>
      </c>
      <c r="FV60">
        <v>179</v>
      </c>
      <c r="FW60">
        <v>179</v>
      </c>
      <c r="FX60">
        <v>178</v>
      </c>
      <c r="FY60">
        <v>178</v>
      </c>
      <c r="FZ60">
        <v>178</v>
      </c>
      <c r="GA60">
        <v>178</v>
      </c>
      <c r="GB60">
        <v>178</v>
      </c>
      <c r="GC60">
        <v>177</v>
      </c>
      <c r="GD60">
        <v>178</v>
      </c>
      <c r="GE60">
        <v>177</v>
      </c>
      <c r="GF60">
        <v>177</v>
      </c>
      <c r="GG60">
        <v>177</v>
      </c>
      <c r="GH60">
        <v>176</v>
      </c>
      <c r="GI60">
        <v>177</v>
      </c>
      <c r="GJ60">
        <v>177</v>
      </c>
      <c r="GK60">
        <v>176</v>
      </c>
      <c r="GL60">
        <v>177</v>
      </c>
      <c r="GM60">
        <v>177</v>
      </c>
      <c r="GN60">
        <v>175</v>
      </c>
      <c r="GO60">
        <v>175</v>
      </c>
      <c r="GP60">
        <v>173</v>
      </c>
      <c r="GQ60">
        <v>173</v>
      </c>
      <c r="GR60">
        <v>173</v>
      </c>
      <c r="GS60">
        <v>173</v>
      </c>
      <c r="GT60">
        <v>174</v>
      </c>
      <c r="GU60">
        <v>174</v>
      </c>
    </row>
    <row r="61" spans="1:203" ht="14.45" customHeight="1" x14ac:dyDescent="0.25">
      <c r="A61" s="2" t="s">
        <v>178</v>
      </c>
      <c r="P61" s="1"/>
      <c r="Q61" s="1"/>
      <c r="R61" s="1"/>
      <c r="S61" s="1"/>
      <c r="T61" s="1"/>
      <c r="U61" s="1"/>
      <c r="V61" s="6"/>
      <c r="W61" s="6"/>
      <c r="X61" s="6"/>
      <c r="Y61" s="1"/>
      <c r="Z61" s="1"/>
      <c r="AA61" s="1"/>
      <c r="AB61" s="1"/>
      <c r="AC61" s="1"/>
      <c r="AD61" s="3"/>
      <c r="AE61" s="1"/>
      <c r="AF61" s="1"/>
      <c r="AG61" s="10"/>
      <c r="AH61" s="10"/>
      <c r="AI61" s="10"/>
      <c r="AJ61" s="10"/>
      <c r="AK61" s="10"/>
      <c r="AL61" s="10"/>
      <c r="AM61" s="11"/>
      <c r="AN61" s="11"/>
      <c r="AO61" s="10"/>
      <c r="AP61" s="10"/>
      <c r="AQ61" s="10"/>
      <c r="AR61" s="10"/>
      <c r="AS61" s="10"/>
      <c r="AT61" s="10"/>
      <c r="AU61" s="10"/>
      <c r="AV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>
        <v>1</v>
      </c>
      <c r="CD61" s="10">
        <v>1</v>
      </c>
      <c r="CE61" s="10">
        <v>1</v>
      </c>
      <c r="CF61" s="10">
        <v>1</v>
      </c>
      <c r="CG61" s="10">
        <v>1</v>
      </c>
      <c r="CH61" s="10">
        <v>1</v>
      </c>
      <c r="CI61" s="10">
        <v>2</v>
      </c>
      <c r="CJ61" s="10">
        <v>3</v>
      </c>
      <c r="CK61" s="10">
        <v>4</v>
      </c>
      <c r="CL61" s="10">
        <v>4</v>
      </c>
      <c r="CM61" s="10">
        <v>4</v>
      </c>
      <c r="CN61" s="10">
        <v>4</v>
      </c>
      <c r="CO61" s="10">
        <v>5</v>
      </c>
      <c r="CP61" s="10">
        <v>5</v>
      </c>
      <c r="CQ61" s="10">
        <v>5</v>
      </c>
      <c r="CR61" s="10">
        <v>5</v>
      </c>
      <c r="CS61" s="10">
        <v>5</v>
      </c>
      <c r="CT61" s="10">
        <v>5</v>
      </c>
      <c r="CU61" s="10">
        <v>6</v>
      </c>
      <c r="CV61" s="10">
        <v>6</v>
      </c>
      <c r="CW61" s="10">
        <v>6</v>
      </c>
      <c r="CX61" s="10">
        <v>12</v>
      </c>
      <c r="CY61" s="10">
        <v>13</v>
      </c>
      <c r="CZ61" s="10">
        <v>13</v>
      </c>
      <c r="DA61" s="10">
        <v>13</v>
      </c>
      <c r="DB61" s="22">
        <v>16</v>
      </c>
      <c r="DC61" s="22">
        <v>17</v>
      </c>
      <c r="DD61" s="22">
        <v>18</v>
      </c>
      <c r="DE61" s="22">
        <v>18</v>
      </c>
      <c r="DF61" s="22">
        <v>18</v>
      </c>
      <c r="DG61" s="22">
        <v>22</v>
      </c>
      <c r="DH61" s="22">
        <v>22</v>
      </c>
      <c r="DI61" s="22">
        <v>22</v>
      </c>
      <c r="DJ61" s="22">
        <v>22</v>
      </c>
      <c r="DK61" s="22">
        <v>22</v>
      </c>
      <c r="DL61" s="1">
        <v>22</v>
      </c>
      <c r="DM61">
        <v>22</v>
      </c>
      <c r="DN61">
        <v>22</v>
      </c>
      <c r="DO61">
        <v>22</v>
      </c>
      <c r="DP61">
        <v>22</v>
      </c>
      <c r="DQ61">
        <v>22</v>
      </c>
      <c r="DR61">
        <v>22</v>
      </c>
      <c r="DS61">
        <v>22</v>
      </c>
      <c r="DT61">
        <v>22</v>
      </c>
      <c r="DU61">
        <v>22</v>
      </c>
      <c r="DV61">
        <v>22</v>
      </c>
      <c r="DW61">
        <v>22</v>
      </c>
      <c r="DX61">
        <v>22</v>
      </c>
      <c r="DY61">
        <v>22</v>
      </c>
      <c r="DZ61">
        <v>22</v>
      </c>
      <c r="EA61">
        <v>22</v>
      </c>
      <c r="EB61">
        <v>22</v>
      </c>
      <c r="EC61">
        <v>22</v>
      </c>
      <c r="ED61">
        <v>22</v>
      </c>
      <c r="EE61">
        <v>22</v>
      </c>
      <c r="EF61">
        <v>22</v>
      </c>
      <c r="EG61">
        <v>22</v>
      </c>
      <c r="EH61">
        <v>22</v>
      </c>
      <c r="EI61">
        <v>22</v>
      </c>
      <c r="EJ61">
        <v>22</v>
      </c>
      <c r="EK61">
        <v>22</v>
      </c>
      <c r="EL61">
        <v>22</v>
      </c>
      <c r="EM61">
        <v>22</v>
      </c>
      <c r="EN61">
        <v>18</v>
      </c>
      <c r="EO61">
        <v>18</v>
      </c>
      <c r="EP61">
        <v>18</v>
      </c>
      <c r="EQ61">
        <v>18</v>
      </c>
      <c r="ER61">
        <v>18</v>
      </c>
      <c r="ES61">
        <v>18</v>
      </c>
      <c r="ET61" s="1">
        <v>18</v>
      </c>
      <c r="EU61" s="1">
        <v>18</v>
      </c>
      <c r="EV61" s="1">
        <v>18</v>
      </c>
      <c r="EW61" s="1">
        <v>18</v>
      </c>
      <c r="EX61" s="1">
        <v>18</v>
      </c>
      <c r="EY61" s="1">
        <v>18</v>
      </c>
      <c r="EZ61" s="1">
        <v>19</v>
      </c>
      <c r="FA61" s="1">
        <v>19</v>
      </c>
      <c r="FB61" s="1">
        <v>19</v>
      </c>
      <c r="FC61" s="1">
        <v>19</v>
      </c>
      <c r="FD61" s="1">
        <v>19</v>
      </c>
      <c r="FE61" s="1">
        <v>18</v>
      </c>
      <c r="FF61" s="1">
        <v>18</v>
      </c>
      <c r="FG61" s="1">
        <v>18</v>
      </c>
      <c r="FH61" s="1">
        <v>18</v>
      </c>
      <c r="FI61" s="1">
        <v>18</v>
      </c>
      <c r="FJ61" s="1">
        <v>18</v>
      </c>
      <c r="FK61" s="1">
        <v>18</v>
      </c>
      <c r="FL61" s="28">
        <v>17</v>
      </c>
      <c r="FM61" s="28">
        <v>17</v>
      </c>
      <c r="FN61" s="28">
        <v>17</v>
      </c>
      <c r="FO61" s="28">
        <v>17</v>
      </c>
      <c r="FP61" s="28">
        <v>17</v>
      </c>
      <c r="FQ61" s="28">
        <v>17</v>
      </c>
      <c r="FR61" s="28">
        <v>17</v>
      </c>
      <c r="FS61">
        <v>17</v>
      </c>
      <c r="FT61">
        <v>18</v>
      </c>
      <c r="FU61">
        <v>18</v>
      </c>
      <c r="FV61">
        <v>18</v>
      </c>
      <c r="FW61">
        <v>18</v>
      </c>
      <c r="FX61">
        <v>19</v>
      </c>
      <c r="FY61">
        <v>20</v>
      </c>
      <c r="FZ61">
        <v>21</v>
      </c>
      <c r="GA61">
        <v>23</v>
      </c>
      <c r="GB61">
        <v>24</v>
      </c>
      <c r="GC61">
        <v>24</v>
      </c>
      <c r="GD61">
        <v>25</v>
      </c>
      <c r="GE61">
        <v>27</v>
      </c>
      <c r="GF61">
        <v>29</v>
      </c>
      <c r="GG61">
        <v>52</v>
      </c>
      <c r="GH61">
        <v>56</v>
      </c>
      <c r="GI61">
        <v>62</v>
      </c>
      <c r="GJ61">
        <v>66</v>
      </c>
      <c r="GK61">
        <v>66</v>
      </c>
      <c r="GL61">
        <v>132</v>
      </c>
      <c r="GM61">
        <v>133</v>
      </c>
      <c r="GN61">
        <v>133</v>
      </c>
      <c r="GO61">
        <v>134</v>
      </c>
      <c r="GP61">
        <v>134</v>
      </c>
      <c r="GQ61">
        <v>158</v>
      </c>
      <c r="GR61">
        <v>165</v>
      </c>
      <c r="GS61">
        <v>164</v>
      </c>
      <c r="GT61">
        <v>167</v>
      </c>
      <c r="GU61">
        <v>168</v>
      </c>
    </row>
    <row r="62" spans="1:203" ht="14.45" customHeight="1" x14ac:dyDescent="0.25">
      <c r="A62" s="5" t="s">
        <v>124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0"/>
      <c r="AH62" s="10"/>
      <c r="AI62" s="10"/>
      <c r="AJ62" s="10"/>
      <c r="AK62" s="10"/>
      <c r="AL62" s="10"/>
      <c r="AM62" s="10">
        <v>1</v>
      </c>
      <c r="AN62" s="10">
        <v>1</v>
      </c>
      <c r="AO62" s="10">
        <v>1</v>
      </c>
      <c r="AP62" s="10">
        <v>1</v>
      </c>
      <c r="AQ62" s="10">
        <v>1</v>
      </c>
      <c r="AR62" s="10">
        <v>1</v>
      </c>
      <c r="AS62" s="10">
        <v>1</v>
      </c>
      <c r="AT62" s="10">
        <v>1</v>
      </c>
      <c r="AU62" s="10">
        <v>1</v>
      </c>
      <c r="AV62" s="10">
        <v>1</v>
      </c>
      <c r="AW62" s="10">
        <v>1</v>
      </c>
      <c r="AX62" s="10">
        <v>1</v>
      </c>
      <c r="AY62" s="10">
        <v>1</v>
      </c>
      <c r="AZ62" s="10">
        <v>1</v>
      </c>
      <c r="BA62" s="10">
        <v>1</v>
      </c>
      <c r="BB62" s="10">
        <v>1</v>
      </c>
      <c r="BC62" s="10">
        <v>1</v>
      </c>
      <c r="BD62" s="10">
        <v>1</v>
      </c>
      <c r="BE62" s="10">
        <v>1</v>
      </c>
      <c r="BF62" s="10">
        <v>1</v>
      </c>
      <c r="BG62" s="10">
        <v>1</v>
      </c>
      <c r="BH62" s="10">
        <v>1</v>
      </c>
      <c r="BI62" s="10">
        <v>1</v>
      </c>
      <c r="BJ62" s="10">
        <v>1</v>
      </c>
      <c r="BK62" s="10">
        <v>1</v>
      </c>
      <c r="BL62" s="10">
        <v>1</v>
      </c>
      <c r="BM62" s="10">
        <v>1</v>
      </c>
      <c r="BN62" s="10">
        <v>1</v>
      </c>
      <c r="BO62" s="10">
        <v>1</v>
      </c>
      <c r="BP62" s="10">
        <v>1</v>
      </c>
      <c r="BQ62" s="10">
        <v>1</v>
      </c>
      <c r="BR62" s="10">
        <v>1</v>
      </c>
      <c r="BS62" s="10">
        <v>1</v>
      </c>
      <c r="BT62" s="10">
        <v>1</v>
      </c>
      <c r="BU62" s="10">
        <v>1</v>
      </c>
      <c r="BV62" s="10">
        <v>1</v>
      </c>
      <c r="BW62" s="10">
        <v>1</v>
      </c>
      <c r="BX62" s="10">
        <v>1</v>
      </c>
      <c r="BY62" s="10">
        <v>1</v>
      </c>
      <c r="BZ62" s="10">
        <v>1</v>
      </c>
      <c r="CA62" s="10">
        <v>1</v>
      </c>
      <c r="CB62" s="10">
        <v>1</v>
      </c>
      <c r="CC62" s="10">
        <v>1</v>
      </c>
      <c r="CD62" s="10">
        <v>1</v>
      </c>
      <c r="CE62" s="10">
        <v>1</v>
      </c>
      <c r="CF62" s="10">
        <v>1</v>
      </c>
      <c r="CG62" s="10">
        <v>1</v>
      </c>
      <c r="CH62" s="10">
        <v>1</v>
      </c>
      <c r="CI62" s="10">
        <v>1</v>
      </c>
      <c r="CJ62" s="10">
        <v>1</v>
      </c>
      <c r="CK62" s="10">
        <v>1</v>
      </c>
      <c r="CL62" s="10">
        <v>1</v>
      </c>
      <c r="CM62" s="10">
        <v>1</v>
      </c>
      <c r="CN62" s="10">
        <v>1</v>
      </c>
      <c r="CO62" s="10">
        <v>1</v>
      </c>
      <c r="CP62" s="10">
        <v>1</v>
      </c>
      <c r="CQ62" s="10">
        <v>1</v>
      </c>
      <c r="CR62" s="10">
        <v>1</v>
      </c>
      <c r="CS62" s="10">
        <v>1</v>
      </c>
      <c r="CT62" s="10">
        <v>1</v>
      </c>
      <c r="CU62" s="10">
        <v>1</v>
      </c>
      <c r="CV62" s="10">
        <v>1</v>
      </c>
      <c r="CW62" s="10">
        <v>1</v>
      </c>
      <c r="CX62" s="10">
        <v>1</v>
      </c>
      <c r="CY62" s="10">
        <v>1</v>
      </c>
      <c r="CZ62" s="10">
        <v>1</v>
      </c>
      <c r="DA62" s="10">
        <v>1</v>
      </c>
      <c r="DB62" s="22">
        <v>1</v>
      </c>
      <c r="DC62" s="22">
        <v>1</v>
      </c>
      <c r="DD62" s="22">
        <v>1</v>
      </c>
      <c r="DE62" s="22">
        <v>1</v>
      </c>
      <c r="DF62" s="22">
        <v>1</v>
      </c>
      <c r="DG62" s="22">
        <v>1</v>
      </c>
      <c r="DH62" s="22">
        <v>1</v>
      </c>
      <c r="DI62" s="22">
        <v>1</v>
      </c>
      <c r="DJ62" s="22">
        <v>2</v>
      </c>
      <c r="DK62" s="22">
        <v>2</v>
      </c>
      <c r="DL62">
        <v>2</v>
      </c>
      <c r="DM62">
        <v>2</v>
      </c>
      <c r="DN62">
        <v>3</v>
      </c>
      <c r="DO62">
        <v>3</v>
      </c>
      <c r="DP62">
        <v>3</v>
      </c>
      <c r="DQ62">
        <v>3</v>
      </c>
      <c r="DR62">
        <v>3</v>
      </c>
      <c r="DS62">
        <v>3</v>
      </c>
      <c r="DT62">
        <v>3</v>
      </c>
      <c r="DU62">
        <v>4</v>
      </c>
      <c r="DV62">
        <v>4</v>
      </c>
      <c r="DW62">
        <v>6</v>
      </c>
      <c r="DX62">
        <v>6</v>
      </c>
      <c r="DY62">
        <v>38</v>
      </c>
      <c r="DZ62">
        <v>60</v>
      </c>
      <c r="EA62">
        <v>62</v>
      </c>
      <c r="EB62">
        <v>62</v>
      </c>
      <c r="EC62">
        <v>62</v>
      </c>
      <c r="ED62">
        <v>62</v>
      </c>
      <c r="EE62">
        <v>79</v>
      </c>
      <c r="EF62">
        <v>99</v>
      </c>
      <c r="EG62">
        <v>100</v>
      </c>
      <c r="EH62">
        <v>102</v>
      </c>
      <c r="EI62">
        <v>102</v>
      </c>
      <c r="EJ62">
        <v>102</v>
      </c>
      <c r="EK62">
        <v>102</v>
      </c>
      <c r="EL62">
        <v>102</v>
      </c>
      <c r="EM62">
        <v>103</v>
      </c>
      <c r="EN62">
        <v>107</v>
      </c>
      <c r="EO62">
        <v>107</v>
      </c>
      <c r="EP62">
        <v>107</v>
      </c>
      <c r="EQ62">
        <v>117</v>
      </c>
      <c r="ER62">
        <v>139</v>
      </c>
      <c r="ES62">
        <v>139</v>
      </c>
      <c r="ET62" s="1">
        <v>141</v>
      </c>
      <c r="EU62" s="1">
        <v>141</v>
      </c>
      <c r="EV62" s="1">
        <v>141</v>
      </c>
      <c r="EW62" s="1">
        <v>141</v>
      </c>
      <c r="EX62" s="1">
        <v>148</v>
      </c>
      <c r="EY62" s="1">
        <v>158</v>
      </c>
      <c r="EZ62" s="1">
        <v>159</v>
      </c>
      <c r="FA62" s="1">
        <v>168</v>
      </c>
      <c r="FB62" s="1">
        <v>168</v>
      </c>
      <c r="FC62" s="1">
        <v>168</v>
      </c>
      <c r="FD62" s="1">
        <v>169</v>
      </c>
      <c r="FE62" s="1">
        <v>169</v>
      </c>
      <c r="FF62" s="1">
        <v>179</v>
      </c>
      <c r="FG62" s="1">
        <v>170</v>
      </c>
      <c r="FH62" s="1">
        <v>172</v>
      </c>
      <c r="FI62" s="1">
        <v>172</v>
      </c>
      <c r="FJ62" s="1">
        <v>172</v>
      </c>
      <c r="FK62" s="1">
        <v>172</v>
      </c>
      <c r="FL62" s="28">
        <v>172</v>
      </c>
      <c r="FM62" s="28">
        <v>170</v>
      </c>
      <c r="FN62" s="28">
        <v>168</v>
      </c>
      <c r="FO62" s="28">
        <v>168</v>
      </c>
      <c r="FP62" s="28">
        <v>170</v>
      </c>
      <c r="FQ62" s="28">
        <v>172</v>
      </c>
      <c r="FR62" s="28">
        <v>169</v>
      </c>
      <c r="FS62">
        <v>169</v>
      </c>
      <c r="FT62">
        <v>169</v>
      </c>
      <c r="FU62">
        <v>169</v>
      </c>
      <c r="FV62">
        <v>167</v>
      </c>
      <c r="FW62">
        <v>168</v>
      </c>
      <c r="FX62">
        <v>168</v>
      </c>
      <c r="FY62">
        <v>168</v>
      </c>
      <c r="FZ62">
        <v>168</v>
      </c>
      <c r="GA62">
        <v>168</v>
      </c>
      <c r="GB62">
        <v>167</v>
      </c>
      <c r="GC62">
        <v>167</v>
      </c>
      <c r="GD62">
        <v>167</v>
      </c>
      <c r="GE62">
        <v>165</v>
      </c>
      <c r="GF62">
        <v>165</v>
      </c>
      <c r="GG62">
        <v>164</v>
      </c>
      <c r="GH62">
        <v>164</v>
      </c>
      <c r="GI62">
        <v>164</v>
      </c>
      <c r="GJ62">
        <v>164</v>
      </c>
      <c r="GK62">
        <v>164</v>
      </c>
      <c r="GL62">
        <v>164</v>
      </c>
      <c r="GM62">
        <v>164</v>
      </c>
      <c r="GN62">
        <v>164</v>
      </c>
      <c r="GO62">
        <v>164</v>
      </c>
      <c r="GP62">
        <v>163</v>
      </c>
      <c r="GQ62">
        <v>163</v>
      </c>
      <c r="GR62">
        <v>165</v>
      </c>
      <c r="GS62">
        <v>165</v>
      </c>
      <c r="GT62">
        <v>165</v>
      </c>
      <c r="GU62">
        <v>165</v>
      </c>
    </row>
    <row r="63" spans="1:203" ht="14.45" customHeight="1" x14ac:dyDescent="0.25">
      <c r="A63" s="2" t="s">
        <v>68</v>
      </c>
      <c r="L63">
        <v>1</v>
      </c>
      <c r="M63">
        <v>1</v>
      </c>
      <c r="N63">
        <v>1</v>
      </c>
      <c r="O63">
        <v>1</v>
      </c>
      <c r="P63" s="1">
        <v>1</v>
      </c>
      <c r="Q63" s="1">
        <v>1</v>
      </c>
      <c r="R63" s="1">
        <v>1</v>
      </c>
      <c r="S63" s="1">
        <v>1</v>
      </c>
      <c r="T63" s="1">
        <v>1</v>
      </c>
      <c r="U63" s="1">
        <v>1</v>
      </c>
      <c r="V63" s="1">
        <v>1</v>
      </c>
      <c r="W63" s="1">
        <v>1</v>
      </c>
      <c r="X63" s="1">
        <v>1</v>
      </c>
      <c r="Y63" s="1">
        <v>1</v>
      </c>
      <c r="Z63" s="1">
        <v>1</v>
      </c>
      <c r="AA63" s="1">
        <v>1</v>
      </c>
      <c r="AB63" s="1">
        <v>1</v>
      </c>
      <c r="AC63" s="1">
        <v>1</v>
      </c>
      <c r="AD63" s="1">
        <v>1</v>
      </c>
      <c r="AE63" s="1">
        <v>1</v>
      </c>
      <c r="AF63" s="1">
        <v>1</v>
      </c>
      <c r="AG63" s="10">
        <v>1</v>
      </c>
      <c r="AH63" s="10">
        <v>1</v>
      </c>
      <c r="AI63" s="10">
        <v>1</v>
      </c>
      <c r="AJ63" s="10">
        <v>1</v>
      </c>
      <c r="AK63" s="10">
        <v>1</v>
      </c>
      <c r="AL63" s="10">
        <v>1</v>
      </c>
      <c r="AM63" s="10">
        <v>1</v>
      </c>
      <c r="AN63" s="10">
        <v>1</v>
      </c>
      <c r="AO63" s="10">
        <v>1</v>
      </c>
      <c r="AP63" s="10">
        <v>1</v>
      </c>
      <c r="AQ63" s="10">
        <v>1</v>
      </c>
      <c r="AR63" s="10">
        <v>1</v>
      </c>
      <c r="AS63" s="10">
        <v>1</v>
      </c>
      <c r="AT63" s="10">
        <v>1</v>
      </c>
      <c r="AU63" s="10">
        <v>1</v>
      </c>
      <c r="AV63" s="10">
        <v>1</v>
      </c>
      <c r="AW63" s="10">
        <v>1</v>
      </c>
      <c r="AX63" s="10">
        <v>1</v>
      </c>
      <c r="AY63" s="10">
        <v>1</v>
      </c>
      <c r="AZ63" s="10">
        <v>1</v>
      </c>
      <c r="BA63" s="10">
        <v>1</v>
      </c>
      <c r="BB63" s="10">
        <v>1</v>
      </c>
      <c r="BC63" s="10">
        <v>1</v>
      </c>
      <c r="BD63" s="10">
        <v>1</v>
      </c>
      <c r="BE63" s="10">
        <v>1</v>
      </c>
      <c r="BF63" s="10">
        <v>1</v>
      </c>
      <c r="BG63" s="10">
        <v>1</v>
      </c>
      <c r="BH63" s="10">
        <v>1</v>
      </c>
      <c r="BI63" s="10">
        <v>1</v>
      </c>
      <c r="BJ63" s="10">
        <v>1</v>
      </c>
      <c r="BK63" s="10">
        <v>1</v>
      </c>
      <c r="BL63" s="10">
        <v>1</v>
      </c>
      <c r="BM63" s="10">
        <v>1</v>
      </c>
      <c r="BN63" s="10">
        <v>1</v>
      </c>
      <c r="BO63" s="10">
        <v>1</v>
      </c>
      <c r="BP63" s="10">
        <v>1</v>
      </c>
      <c r="BQ63" s="10">
        <v>1</v>
      </c>
      <c r="BR63" s="10">
        <v>1</v>
      </c>
      <c r="BS63" s="10">
        <v>1</v>
      </c>
      <c r="BT63" s="10">
        <v>1</v>
      </c>
      <c r="BU63" s="10">
        <v>1</v>
      </c>
      <c r="BV63" s="10">
        <v>1</v>
      </c>
      <c r="BW63" s="10">
        <v>1</v>
      </c>
      <c r="BX63" s="10">
        <v>1</v>
      </c>
      <c r="BY63" s="10">
        <v>1</v>
      </c>
      <c r="BZ63" s="10">
        <v>1</v>
      </c>
      <c r="CA63" s="10">
        <v>1</v>
      </c>
      <c r="CB63" s="10">
        <v>1</v>
      </c>
      <c r="CC63" s="10">
        <v>1</v>
      </c>
      <c r="CD63" s="10">
        <v>1</v>
      </c>
      <c r="CE63" s="10">
        <v>1</v>
      </c>
      <c r="CF63" s="10">
        <v>1</v>
      </c>
      <c r="CG63" s="10">
        <v>1</v>
      </c>
      <c r="CH63" s="10">
        <v>1</v>
      </c>
      <c r="CI63" s="10">
        <v>1</v>
      </c>
      <c r="CJ63" s="10">
        <v>1</v>
      </c>
      <c r="CK63" s="10">
        <v>1</v>
      </c>
      <c r="CL63" s="10">
        <v>1</v>
      </c>
      <c r="CM63" s="10">
        <v>1</v>
      </c>
      <c r="CN63" s="10">
        <v>1</v>
      </c>
      <c r="CO63" s="10">
        <v>1</v>
      </c>
      <c r="CP63" s="10">
        <v>1</v>
      </c>
      <c r="CQ63" s="10">
        <v>1</v>
      </c>
      <c r="CR63" s="10">
        <v>2</v>
      </c>
      <c r="CS63" s="10">
        <v>2</v>
      </c>
      <c r="CT63" s="10">
        <v>4</v>
      </c>
      <c r="CU63" s="10">
        <v>4</v>
      </c>
      <c r="CV63" s="10">
        <v>4</v>
      </c>
      <c r="CW63" s="10">
        <v>4</v>
      </c>
      <c r="CX63" s="10">
        <v>6</v>
      </c>
      <c r="CY63" s="10">
        <v>6</v>
      </c>
      <c r="CZ63" s="10">
        <v>6</v>
      </c>
      <c r="DA63" s="10">
        <v>6</v>
      </c>
      <c r="DB63" s="22">
        <v>6</v>
      </c>
      <c r="DC63" s="22">
        <v>6</v>
      </c>
      <c r="DD63" s="22">
        <v>8</v>
      </c>
      <c r="DE63" s="22">
        <v>10</v>
      </c>
      <c r="DF63" s="22">
        <v>10</v>
      </c>
      <c r="DG63" s="22">
        <v>11</v>
      </c>
      <c r="DH63" s="22">
        <v>16</v>
      </c>
      <c r="DI63" s="22">
        <v>16</v>
      </c>
      <c r="DJ63" s="22">
        <v>16</v>
      </c>
      <c r="DK63" s="22">
        <v>16</v>
      </c>
      <c r="DL63" s="1">
        <v>18</v>
      </c>
      <c r="DM63">
        <v>18</v>
      </c>
      <c r="DN63">
        <v>22</v>
      </c>
      <c r="DO63">
        <v>29</v>
      </c>
      <c r="DP63">
        <v>29</v>
      </c>
      <c r="DQ63">
        <v>29</v>
      </c>
      <c r="DR63">
        <v>31</v>
      </c>
      <c r="DS63">
        <v>31</v>
      </c>
      <c r="DT63">
        <v>31</v>
      </c>
      <c r="DU63">
        <v>34</v>
      </c>
      <c r="DV63">
        <v>34</v>
      </c>
      <c r="DW63">
        <v>34</v>
      </c>
      <c r="DX63">
        <v>34</v>
      </c>
      <c r="DY63">
        <v>34</v>
      </c>
      <c r="DZ63">
        <v>33</v>
      </c>
      <c r="EA63">
        <v>34</v>
      </c>
      <c r="EB63">
        <v>34</v>
      </c>
      <c r="EC63">
        <v>34</v>
      </c>
      <c r="ED63">
        <v>34</v>
      </c>
      <c r="EE63">
        <v>35</v>
      </c>
      <c r="EF63">
        <v>35</v>
      </c>
      <c r="EG63">
        <v>35</v>
      </c>
      <c r="EH63">
        <v>35</v>
      </c>
      <c r="EI63">
        <v>36</v>
      </c>
      <c r="EJ63">
        <v>36</v>
      </c>
      <c r="EK63">
        <v>36</v>
      </c>
      <c r="EL63">
        <v>36</v>
      </c>
      <c r="EM63">
        <v>36</v>
      </c>
      <c r="EN63">
        <v>38</v>
      </c>
      <c r="EO63">
        <v>38</v>
      </c>
      <c r="EP63">
        <v>38</v>
      </c>
      <c r="EQ63">
        <v>38</v>
      </c>
      <c r="ER63">
        <v>38</v>
      </c>
      <c r="ES63">
        <v>39</v>
      </c>
      <c r="ET63" s="1">
        <v>38</v>
      </c>
      <c r="EU63" s="1">
        <v>38</v>
      </c>
      <c r="EV63" s="1">
        <v>38</v>
      </c>
      <c r="EW63" s="1">
        <v>38</v>
      </c>
      <c r="EX63" s="1">
        <v>38</v>
      </c>
      <c r="EY63" s="1">
        <v>40</v>
      </c>
      <c r="EZ63" s="1">
        <v>40</v>
      </c>
      <c r="FA63" s="1">
        <v>41</v>
      </c>
      <c r="FB63" s="1">
        <v>42</v>
      </c>
      <c r="FC63" s="1">
        <v>43</v>
      </c>
      <c r="FD63" s="1">
        <v>44</v>
      </c>
      <c r="FE63" s="1">
        <v>46</v>
      </c>
      <c r="FF63" s="1">
        <v>49</v>
      </c>
      <c r="FG63" s="1">
        <v>48</v>
      </c>
      <c r="FH63" s="1">
        <v>51</v>
      </c>
      <c r="FI63" s="1">
        <v>51</v>
      </c>
      <c r="FJ63" s="1">
        <v>52</v>
      </c>
      <c r="FK63" s="1">
        <v>53</v>
      </c>
      <c r="FL63" s="28">
        <v>63</v>
      </c>
      <c r="FM63" s="28">
        <v>67</v>
      </c>
      <c r="FN63" s="28">
        <v>73</v>
      </c>
      <c r="FO63" s="28">
        <v>75</v>
      </c>
      <c r="FP63" s="28">
        <v>95</v>
      </c>
      <c r="FQ63" s="28">
        <v>127</v>
      </c>
      <c r="FR63" s="28">
        <v>132</v>
      </c>
      <c r="FS63">
        <v>135</v>
      </c>
      <c r="FT63">
        <v>136</v>
      </c>
      <c r="FU63">
        <v>137</v>
      </c>
      <c r="FV63">
        <v>137</v>
      </c>
      <c r="FW63">
        <v>138</v>
      </c>
      <c r="FX63">
        <v>137</v>
      </c>
      <c r="FY63">
        <v>137</v>
      </c>
      <c r="FZ63">
        <v>137</v>
      </c>
      <c r="GA63">
        <v>137</v>
      </c>
      <c r="GB63">
        <v>137</v>
      </c>
      <c r="GC63">
        <v>139</v>
      </c>
      <c r="GD63">
        <v>140</v>
      </c>
      <c r="GE63">
        <v>142</v>
      </c>
      <c r="GF63">
        <v>142</v>
      </c>
      <c r="GG63">
        <v>146</v>
      </c>
      <c r="GH63">
        <v>165</v>
      </c>
      <c r="GI63">
        <v>165</v>
      </c>
      <c r="GJ63">
        <v>165</v>
      </c>
      <c r="GK63">
        <v>165</v>
      </c>
      <c r="GL63">
        <v>165</v>
      </c>
      <c r="GM63">
        <v>165</v>
      </c>
      <c r="GN63">
        <v>165</v>
      </c>
      <c r="GO63">
        <v>164</v>
      </c>
      <c r="GP63">
        <v>161</v>
      </c>
      <c r="GQ63">
        <v>162</v>
      </c>
      <c r="GR63">
        <v>163</v>
      </c>
      <c r="GS63">
        <v>163</v>
      </c>
      <c r="GT63">
        <v>163</v>
      </c>
      <c r="GU63">
        <v>163</v>
      </c>
    </row>
    <row r="64" spans="1:203" ht="14.45" customHeight="1" x14ac:dyDescent="0.25">
      <c r="A64" s="2" t="s">
        <v>78</v>
      </c>
      <c r="J64" s="1"/>
      <c r="K64" s="1"/>
      <c r="L64" s="1"/>
      <c r="M64" s="1"/>
      <c r="N64" s="1"/>
      <c r="O64" s="1"/>
      <c r="P64" s="1"/>
      <c r="Q64" s="1">
        <v>1</v>
      </c>
      <c r="R64" s="1">
        <v>1</v>
      </c>
      <c r="S64" s="1">
        <v>1</v>
      </c>
      <c r="T64" s="1">
        <v>1</v>
      </c>
      <c r="U64" s="1">
        <v>1</v>
      </c>
      <c r="V64" s="1">
        <v>1</v>
      </c>
      <c r="W64" s="1">
        <v>1</v>
      </c>
      <c r="X64" s="1">
        <v>1</v>
      </c>
      <c r="Y64" s="1">
        <v>1</v>
      </c>
      <c r="Z64" s="1">
        <v>1</v>
      </c>
      <c r="AA64" s="1">
        <v>1</v>
      </c>
      <c r="AB64" s="1">
        <v>1</v>
      </c>
      <c r="AC64" s="1">
        <v>1</v>
      </c>
      <c r="AD64" s="10">
        <v>1</v>
      </c>
      <c r="AE64" s="10">
        <v>1</v>
      </c>
      <c r="AF64" s="10">
        <v>1</v>
      </c>
      <c r="AG64" s="10">
        <v>1</v>
      </c>
      <c r="AH64" s="10">
        <v>1</v>
      </c>
      <c r="AI64" s="10">
        <v>1</v>
      </c>
      <c r="AJ64" s="10">
        <v>1</v>
      </c>
      <c r="AK64" s="10">
        <v>1</v>
      </c>
      <c r="AL64" s="10">
        <v>1</v>
      </c>
      <c r="AM64" s="10">
        <v>1</v>
      </c>
      <c r="AN64" s="10">
        <v>1</v>
      </c>
      <c r="AO64" s="10">
        <v>1</v>
      </c>
      <c r="AP64" s="10">
        <v>1</v>
      </c>
      <c r="AQ64" s="10">
        <v>1</v>
      </c>
      <c r="AR64" s="10">
        <v>1</v>
      </c>
      <c r="AS64" s="10">
        <v>1</v>
      </c>
      <c r="AT64" s="10">
        <v>1</v>
      </c>
      <c r="AU64" s="10">
        <v>1</v>
      </c>
      <c r="AV64" s="10">
        <v>1</v>
      </c>
      <c r="AW64" s="10">
        <v>1</v>
      </c>
      <c r="AX64" s="10">
        <v>1</v>
      </c>
      <c r="AY64" s="10">
        <v>1</v>
      </c>
      <c r="AZ64" s="10">
        <v>1</v>
      </c>
      <c r="BA64" s="10">
        <v>1</v>
      </c>
      <c r="BB64" s="10">
        <v>1</v>
      </c>
      <c r="BC64" s="10">
        <v>1</v>
      </c>
      <c r="BD64" s="10">
        <v>1</v>
      </c>
      <c r="BE64" s="10">
        <v>1</v>
      </c>
      <c r="BF64" s="10">
        <v>1</v>
      </c>
      <c r="BG64" s="10">
        <v>1</v>
      </c>
      <c r="BH64" s="10">
        <v>1</v>
      </c>
      <c r="BI64" s="10">
        <v>1</v>
      </c>
      <c r="BJ64" s="10">
        <v>1</v>
      </c>
      <c r="BK64" s="10">
        <v>1</v>
      </c>
      <c r="BL64" s="10">
        <v>1</v>
      </c>
      <c r="BM64" s="10">
        <v>5</v>
      </c>
      <c r="BN64" s="10">
        <v>5</v>
      </c>
      <c r="BO64" s="10">
        <v>5</v>
      </c>
      <c r="BP64" s="10">
        <v>5</v>
      </c>
      <c r="BQ64" s="10">
        <v>5</v>
      </c>
      <c r="BR64" s="10">
        <v>5</v>
      </c>
      <c r="BS64" s="10">
        <v>5</v>
      </c>
      <c r="BT64" s="10">
        <v>5</v>
      </c>
      <c r="BU64" s="10">
        <v>5</v>
      </c>
      <c r="BV64" s="10">
        <v>5</v>
      </c>
      <c r="BW64" s="10">
        <v>5</v>
      </c>
      <c r="BX64" s="10">
        <v>5</v>
      </c>
      <c r="BY64" s="10">
        <v>5</v>
      </c>
      <c r="BZ64" s="10">
        <v>5</v>
      </c>
      <c r="CA64" s="10">
        <v>5</v>
      </c>
      <c r="CB64" s="10">
        <v>6</v>
      </c>
      <c r="CC64" s="10">
        <v>6</v>
      </c>
      <c r="CD64" s="10">
        <v>6</v>
      </c>
      <c r="CE64" s="10">
        <v>6</v>
      </c>
      <c r="CF64" s="10">
        <v>6</v>
      </c>
      <c r="CG64" s="10">
        <v>6</v>
      </c>
      <c r="CH64" s="10">
        <v>6</v>
      </c>
      <c r="CI64" s="10">
        <v>7</v>
      </c>
      <c r="CJ64" s="10">
        <v>7</v>
      </c>
      <c r="CK64" s="10">
        <v>7</v>
      </c>
      <c r="CL64" s="10">
        <v>7</v>
      </c>
      <c r="CM64" s="10">
        <v>7</v>
      </c>
      <c r="CN64" s="10">
        <v>7</v>
      </c>
      <c r="CO64" s="10">
        <v>7</v>
      </c>
      <c r="CP64" s="10">
        <v>7</v>
      </c>
      <c r="CQ64" s="10">
        <v>7</v>
      </c>
      <c r="CR64" s="10">
        <v>7</v>
      </c>
      <c r="CS64" s="10">
        <v>7</v>
      </c>
      <c r="CT64" s="10">
        <v>7</v>
      </c>
      <c r="CU64" s="10">
        <v>7</v>
      </c>
      <c r="CV64" s="10">
        <v>8</v>
      </c>
      <c r="CW64" s="10">
        <v>8</v>
      </c>
      <c r="CX64" s="10">
        <v>8</v>
      </c>
      <c r="CY64" s="10">
        <v>8</v>
      </c>
      <c r="CZ64" s="10">
        <v>8</v>
      </c>
      <c r="DA64" s="10">
        <v>8</v>
      </c>
      <c r="DB64" s="22">
        <v>8</v>
      </c>
      <c r="DC64" s="22">
        <v>8</v>
      </c>
      <c r="DD64" s="22">
        <v>8</v>
      </c>
      <c r="DE64" s="22">
        <v>8</v>
      </c>
      <c r="DF64" s="22">
        <v>8</v>
      </c>
      <c r="DG64" s="22">
        <v>10</v>
      </c>
      <c r="DH64" s="22">
        <v>10</v>
      </c>
      <c r="DI64" s="22">
        <v>10</v>
      </c>
      <c r="DJ64" s="22">
        <v>10</v>
      </c>
      <c r="DK64" s="22">
        <v>10</v>
      </c>
      <c r="DL64">
        <v>10</v>
      </c>
      <c r="DM64">
        <v>10</v>
      </c>
      <c r="DN64">
        <v>10</v>
      </c>
      <c r="DO64">
        <v>10</v>
      </c>
      <c r="DP64">
        <v>10</v>
      </c>
      <c r="DQ64">
        <v>10</v>
      </c>
      <c r="DR64">
        <v>11</v>
      </c>
      <c r="DS64">
        <v>10</v>
      </c>
      <c r="DT64">
        <v>11</v>
      </c>
      <c r="DU64">
        <v>11</v>
      </c>
      <c r="DV64">
        <v>11</v>
      </c>
      <c r="DW64">
        <v>11</v>
      </c>
      <c r="DX64">
        <v>11</v>
      </c>
      <c r="DY64">
        <v>11</v>
      </c>
      <c r="DZ64">
        <v>11</v>
      </c>
      <c r="EA64">
        <v>7</v>
      </c>
      <c r="EB64">
        <v>7</v>
      </c>
      <c r="EC64">
        <v>7</v>
      </c>
      <c r="ED64">
        <v>7</v>
      </c>
      <c r="EE64">
        <v>7</v>
      </c>
      <c r="EF64">
        <v>7</v>
      </c>
      <c r="EG64">
        <v>8</v>
      </c>
      <c r="EH64">
        <v>8</v>
      </c>
      <c r="EI64">
        <v>8</v>
      </c>
      <c r="EJ64">
        <v>8</v>
      </c>
      <c r="EK64">
        <v>8</v>
      </c>
      <c r="EL64">
        <v>8</v>
      </c>
      <c r="EM64">
        <v>8</v>
      </c>
      <c r="EN64">
        <v>8</v>
      </c>
      <c r="EO64">
        <v>8</v>
      </c>
      <c r="EP64">
        <v>8</v>
      </c>
      <c r="EQ64">
        <v>8</v>
      </c>
      <c r="ER64" s="1">
        <v>8</v>
      </c>
      <c r="ES64" s="1">
        <v>8</v>
      </c>
      <c r="ET64" s="1">
        <v>8</v>
      </c>
      <c r="EU64" s="1">
        <v>8</v>
      </c>
      <c r="EV64" s="1">
        <v>8</v>
      </c>
      <c r="EW64" s="1">
        <v>8</v>
      </c>
      <c r="EX64" s="1">
        <v>8</v>
      </c>
      <c r="EY64" s="1">
        <v>8</v>
      </c>
      <c r="EZ64" s="1">
        <v>8</v>
      </c>
      <c r="FA64" s="1">
        <v>8</v>
      </c>
      <c r="FB64" s="1">
        <v>8</v>
      </c>
      <c r="FC64" s="1">
        <v>8</v>
      </c>
      <c r="FD64" s="1">
        <v>8</v>
      </c>
      <c r="FE64" s="1">
        <v>8</v>
      </c>
      <c r="FF64" s="1">
        <v>8</v>
      </c>
      <c r="FG64" s="1">
        <v>8</v>
      </c>
      <c r="FH64" s="1">
        <v>8</v>
      </c>
      <c r="FI64" s="1">
        <v>8</v>
      </c>
      <c r="FJ64" s="1">
        <v>8</v>
      </c>
      <c r="FK64" s="1">
        <v>8</v>
      </c>
      <c r="FL64" s="28">
        <v>8</v>
      </c>
      <c r="FM64" s="28">
        <v>8</v>
      </c>
      <c r="FN64" s="28">
        <v>8</v>
      </c>
      <c r="FO64" s="28">
        <v>8</v>
      </c>
      <c r="FP64" s="28">
        <v>8</v>
      </c>
      <c r="FQ64" s="28">
        <v>8</v>
      </c>
      <c r="FR64" s="28">
        <v>8</v>
      </c>
      <c r="FS64">
        <v>7</v>
      </c>
      <c r="FT64">
        <v>7</v>
      </c>
      <c r="FU64">
        <v>7</v>
      </c>
      <c r="FV64">
        <v>8</v>
      </c>
      <c r="FW64">
        <v>8</v>
      </c>
      <c r="FX64" s="28">
        <v>8</v>
      </c>
      <c r="FY64" s="28">
        <v>8</v>
      </c>
      <c r="FZ64" s="28">
        <v>8</v>
      </c>
      <c r="GA64" s="28">
        <v>8</v>
      </c>
      <c r="GB64" s="28">
        <v>8</v>
      </c>
      <c r="GC64">
        <v>8</v>
      </c>
      <c r="GD64">
        <v>8</v>
      </c>
      <c r="GE64">
        <v>8</v>
      </c>
      <c r="GF64">
        <v>9</v>
      </c>
      <c r="GG64">
        <v>9</v>
      </c>
      <c r="GH64">
        <v>16</v>
      </c>
      <c r="GI64">
        <v>16</v>
      </c>
      <c r="GJ64">
        <v>17</v>
      </c>
      <c r="GK64">
        <v>21</v>
      </c>
      <c r="GL64">
        <v>23</v>
      </c>
      <c r="GM64">
        <v>22</v>
      </c>
      <c r="GN64">
        <v>23</v>
      </c>
      <c r="GO64">
        <v>26</v>
      </c>
      <c r="GP64">
        <v>29</v>
      </c>
      <c r="GQ64">
        <v>48</v>
      </c>
      <c r="GR64">
        <v>54</v>
      </c>
      <c r="GS64">
        <v>56</v>
      </c>
      <c r="GT64">
        <v>143</v>
      </c>
      <c r="GU64">
        <v>162</v>
      </c>
    </row>
    <row r="65" spans="1:203" ht="15.95" customHeight="1" x14ac:dyDescent="0.25">
      <c r="A65" s="2" t="s">
        <v>223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W65" s="10"/>
      <c r="BX65" s="10"/>
      <c r="BY65" s="10"/>
      <c r="BZ65" s="10"/>
      <c r="CA65" s="10"/>
      <c r="CB65" s="10"/>
      <c r="CC65" s="10"/>
      <c r="CG65" s="10"/>
      <c r="CH65" s="10"/>
      <c r="CI65" s="10"/>
      <c r="CK65" s="10"/>
      <c r="CL65" s="10"/>
      <c r="CM65" s="10"/>
      <c r="CO65" s="10"/>
      <c r="CP65" s="10"/>
      <c r="CQ65" s="10"/>
      <c r="CR65" s="10"/>
      <c r="CS65" s="10"/>
      <c r="CT65" s="10"/>
      <c r="CU65" s="10"/>
      <c r="CV65" s="10"/>
      <c r="CW65" s="10"/>
      <c r="CY65" s="10"/>
      <c r="DA65" s="10"/>
      <c r="DB65" s="22">
        <v>1</v>
      </c>
      <c r="DC65" s="22">
        <v>1</v>
      </c>
      <c r="DD65" s="22">
        <v>3</v>
      </c>
      <c r="DE65" s="22">
        <v>3</v>
      </c>
      <c r="DF65" s="22">
        <v>3</v>
      </c>
      <c r="DG65" s="22">
        <v>3</v>
      </c>
      <c r="DH65" s="22">
        <v>4</v>
      </c>
      <c r="DI65" s="22">
        <v>6</v>
      </c>
      <c r="DJ65" s="22">
        <v>6</v>
      </c>
      <c r="DK65" s="22">
        <v>6</v>
      </c>
      <c r="DL65" s="1">
        <v>6</v>
      </c>
      <c r="DM65">
        <v>7</v>
      </c>
      <c r="DN65">
        <v>7</v>
      </c>
      <c r="DO65">
        <v>7</v>
      </c>
      <c r="DP65">
        <v>7</v>
      </c>
      <c r="DQ65">
        <v>7</v>
      </c>
      <c r="DR65">
        <v>7</v>
      </c>
      <c r="DS65">
        <v>7</v>
      </c>
      <c r="DT65">
        <v>7</v>
      </c>
      <c r="DU65">
        <v>7</v>
      </c>
      <c r="DV65">
        <v>7</v>
      </c>
      <c r="DW65">
        <v>7</v>
      </c>
      <c r="DX65">
        <v>7</v>
      </c>
      <c r="DY65">
        <v>7</v>
      </c>
      <c r="DZ65">
        <v>7</v>
      </c>
      <c r="EA65">
        <v>11</v>
      </c>
      <c r="EB65">
        <v>11</v>
      </c>
      <c r="EC65">
        <v>11</v>
      </c>
      <c r="ED65">
        <v>11</v>
      </c>
      <c r="EE65">
        <v>11</v>
      </c>
      <c r="EF65">
        <v>14</v>
      </c>
      <c r="EG65">
        <v>14</v>
      </c>
      <c r="EH65">
        <v>14</v>
      </c>
      <c r="EI65">
        <v>14</v>
      </c>
      <c r="EJ65">
        <v>14</v>
      </c>
      <c r="EK65">
        <v>14</v>
      </c>
      <c r="EL65">
        <v>14</v>
      </c>
      <c r="EM65">
        <v>14</v>
      </c>
      <c r="EN65">
        <v>14</v>
      </c>
      <c r="EO65">
        <v>14</v>
      </c>
      <c r="EP65">
        <v>14</v>
      </c>
      <c r="EQ65">
        <v>14</v>
      </c>
      <c r="ER65">
        <v>14</v>
      </c>
      <c r="ES65">
        <v>14</v>
      </c>
      <c r="ET65">
        <v>14</v>
      </c>
      <c r="EU65" s="1">
        <v>14</v>
      </c>
      <c r="EV65" s="1">
        <v>14</v>
      </c>
      <c r="EW65" s="1">
        <v>14</v>
      </c>
      <c r="EX65" s="1">
        <v>15</v>
      </c>
      <c r="EY65" s="1">
        <v>14</v>
      </c>
      <c r="EZ65" s="1">
        <v>16</v>
      </c>
      <c r="FA65" s="1">
        <v>17</v>
      </c>
      <c r="FB65" s="1">
        <v>18</v>
      </c>
      <c r="FC65" s="1">
        <v>21</v>
      </c>
      <c r="FD65" s="1">
        <v>21</v>
      </c>
      <c r="FE65" s="1">
        <v>26</v>
      </c>
      <c r="FF65" s="1">
        <v>27</v>
      </c>
      <c r="FG65" s="1">
        <v>28</v>
      </c>
      <c r="FH65" s="1">
        <v>28</v>
      </c>
      <c r="FI65" s="1">
        <v>28</v>
      </c>
      <c r="FJ65" s="1">
        <v>29</v>
      </c>
      <c r="FK65" s="1">
        <v>29</v>
      </c>
      <c r="FL65" s="28">
        <v>30</v>
      </c>
      <c r="FM65" s="28">
        <v>31</v>
      </c>
      <c r="FN65" s="28">
        <v>31</v>
      </c>
      <c r="FO65" s="28">
        <v>32</v>
      </c>
      <c r="FP65" s="28">
        <v>32</v>
      </c>
      <c r="FQ65" s="28">
        <v>32</v>
      </c>
      <c r="FR65" s="28">
        <v>33</v>
      </c>
      <c r="FS65">
        <v>33</v>
      </c>
      <c r="FT65">
        <v>34</v>
      </c>
      <c r="FU65">
        <v>34</v>
      </c>
      <c r="FV65">
        <v>35</v>
      </c>
      <c r="FW65">
        <v>35</v>
      </c>
      <c r="FX65" s="28">
        <v>35</v>
      </c>
      <c r="FY65" s="28">
        <v>35</v>
      </c>
      <c r="FZ65" s="28">
        <v>36</v>
      </c>
      <c r="GA65" s="28">
        <v>36</v>
      </c>
      <c r="GB65" s="28">
        <v>36</v>
      </c>
      <c r="GE65">
        <v>40</v>
      </c>
      <c r="GF65">
        <v>41</v>
      </c>
      <c r="GG65">
        <v>41</v>
      </c>
      <c r="GH65">
        <v>41</v>
      </c>
      <c r="GI65">
        <v>43</v>
      </c>
      <c r="GJ65">
        <v>52</v>
      </c>
      <c r="GK65">
        <v>54</v>
      </c>
      <c r="GL65">
        <v>57</v>
      </c>
      <c r="GM65">
        <v>69</v>
      </c>
      <c r="GN65">
        <v>81</v>
      </c>
      <c r="GO65">
        <v>104</v>
      </c>
      <c r="GP65">
        <v>111</v>
      </c>
      <c r="GQ65">
        <v>118</v>
      </c>
      <c r="GR65">
        <v>128</v>
      </c>
      <c r="GS65">
        <v>144</v>
      </c>
      <c r="GT65">
        <v>146</v>
      </c>
      <c r="GU65">
        <v>161</v>
      </c>
    </row>
    <row r="66" spans="1:203" ht="15.95" customHeight="1" x14ac:dyDescent="0.25">
      <c r="A66" s="2" t="s">
        <v>13</v>
      </c>
      <c r="B66">
        <v>7</v>
      </c>
      <c r="C66">
        <v>7</v>
      </c>
      <c r="D66">
        <v>7</v>
      </c>
      <c r="E66">
        <v>9</v>
      </c>
      <c r="F66">
        <v>9</v>
      </c>
      <c r="G66">
        <v>9</v>
      </c>
      <c r="H66">
        <v>9</v>
      </c>
      <c r="I66">
        <v>9</v>
      </c>
      <c r="J66">
        <v>9</v>
      </c>
      <c r="K66">
        <v>9</v>
      </c>
      <c r="L66">
        <v>9</v>
      </c>
      <c r="M66">
        <v>9</v>
      </c>
      <c r="N66">
        <v>9</v>
      </c>
      <c r="O66">
        <v>9</v>
      </c>
      <c r="P66" s="1">
        <v>9</v>
      </c>
      <c r="Q66" s="1">
        <v>9</v>
      </c>
      <c r="R66" s="1">
        <v>3</v>
      </c>
      <c r="S66" s="1">
        <v>3</v>
      </c>
      <c r="T66" s="1">
        <v>4</v>
      </c>
      <c r="U66" s="1">
        <v>4</v>
      </c>
      <c r="V66" s="1">
        <v>4</v>
      </c>
      <c r="W66" s="1">
        <v>5</v>
      </c>
      <c r="X66" s="1">
        <v>5</v>
      </c>
      <c r="Y66" s="1">
        <v>5</v>
      </c>
      <c r="Z66" s="1">
        <v>5</v>
      </c>
      <c r="AA66" s="1">
        <v>5</v>
      </c>
      <c r="AB66" s="1">
        <v>5</v>
      </c>
      <c r="AC66" s="1">
        <v>5</v>
      </c>
      <c r="AD66" s="1">
        <v>5</v>
      </c>
      <c r="AE66" s="1">
        <v>5</v>
      </c>
      <c r="AF66" s="1">
        <v>13</v>
      </c>
      <c r="AG66" s="10">
        <v>14</v>
      </c>
      <c r="AH66" s="10">
        <v>14</v>
      </c>
      <c r="AI66" s="10">
        <v>14</v>
      </c>
      <c r="AJ66" s="10">
        <v>14</v>
      </c>
      <c r="AK66" s="10">
        <v>15</v>
      </c>
      <c r="AL66" s="10">
        <v>15</v>
      </c>
      <c r="AM66" s="10">
        <v>15</v>
      </c>
      <c r="AN66" s="10">
        <v>15</v>
      </c>
      <c r="AO66" s="10">
        <v>15</v>
      </c>
      <c r="AP66" s="10">
        <v>15</v>
      </c>
      <c r="AQ66" s="10">
        <v>15</v>
      </c>
      <c r="AR66" s="10">
        <v>15</v>
      </c>
      <c r="AS66" s="10">
        <v>15</v>
      </c>
      <c r="AT66" s="10">
        <v>15</v>
      </c>
      <c r="AU66" s="10">
        <v>15</v>
      </c>
      <c r="AV66" s="10">
        <v>15</v>
      </c>
      <c r="AW66" s="10">
        <v>15</v>
      </c>
      <c r="AX66" s="10">
        <v>15</v>
      </c>
      <c r="AY66" s="10">
        <v>15</v>
      </c>
      <c r="AZ66" s="10">
        <v>15</v>
      </c>
      <c r="BA66" s="10">
        <v>15</v>
      </c>
      <c r="BB66" s="10">
        <v>15</v>
      </c>
      <c r="BC66" s="10">
        <v>16</v>
      </c>
      <c r="BD66" s="10">
        <v>16</v>
      </c>
      <c r="BE66" s="10">
        <v>16</v>
      </c>
      <c r="BF66" s="10">
        <v>16</v>
      </c>
      <c r="BG66" s="10">
        <v>16</v>
      </c>
      <c r="BH66" s="10">
        <v>16</v>
      </c>
      <c r="BI66" s="10">
        <v>16</v>
      </c>
      <c r="BJ66" s="10">
        <v>16</v>
      </c>
      <c r="BK66" s="10">
        <v>16</v>
      </c>
      <c r="BL66" s="10">
        <v>16</v>
      </c>
      <c r="BM66" s="10">
        <v>16</v>
      </c>
      <c r="BN66" s="10">
        <v>16</v>
      </c>
      <c r="BO66" s="10">
        <v>16</v>
      </c>
      <c r="BP66" s="10">
        <v>16</v>
      </c>
      <c r="BQ66" s="10">
        <v>16</v>
      </c>
      <c r="BR66" s="10">
        <v>16</v>
      </c>
      <c r="BS66" s="10">
        <v>18</v>
      </c>
      <c r="BT66" s="10">
        <v>18</v>
      </c>
      <c r="BU66" s="10">
        <v>18</v>
      </c>
      <c r="BV66" s="10">
        <v>18</v>
      </c>
      <c r="BW66" s="10">
        <v>18</v>
      </c>
      <c r="BX66" s="10">
        <v>18</v>
      </c>
      <c r="BY66" s="10">
        <v>18</v>
      </c>
      <c r="BZ66" s="10">
        <v>18</v>
      </c>
      <c r="CA66" s="10">
        <v>18</v>
      </c>
      <c r="CB66" s="10">
        <v>18</v>
      </c>
      <c r="CC66" s="10">
        <v>18</v>
      </c>
      <c r="CD66" s="10">
        <v>18</v>
      </c>
      <c r="CE66" s="10">
        <v>18</v>
      </c>
      <c r="CF66" s="10">
        <v>18</v>
      </c>
      <c r="CG66" s="10">
        <v>18</v>
      </c>
      <c r="CH66" s="10">
        <v>18</v>
      </c>
      <c r="CI66" s="10">
        <v>18</v>
      </c>
      <c r="CJ66" s="10">
        <v>19</v>
      </c>
      <c r="CK66" s="10">
        <v>19</v>
      </c>
      <c r="CL66" s="10">
        <v>19</v>
      </c>
      <c r="CM66" s="10">
        <v>19</v>
      </c>
      <c r="CN66" s="1">
        <v>19</v>
      </c>
      <c r="CO66" s="1">
        <v>20</v>
      </c>
      <c r="CP66" s="1">
        <v>20</v>
      </c>
      <c r="CQ66" s="1">
        <v>22</v>
      </c>
      <c r="CR66" s="1">
        <v>22</v>
      </c>
      <c r="CS66" s="1">
        <v>22</v>
      </c>
      <c r="CT66" s="1">
        <v>22</v>
      </c>
      <c r="CU66" s="1">
        <v>22</v>
      </c>
      <c r="CV66" s="1">
        <v>22</v>
      </c>
      <c r="CW66" s="1">
        <v>22</v>
      </c>
      <c r="CX66" s="1">
        <v>22</v>
      </c>
      <c r="CY66" s="1">
        <v>22</v>
      </c>
      <c r="CZ66" s="1">
        <v>22</v>
      </c>
      <c r="DA66" s="10">
        <v>22</v>
      </c>
      <c r="DB66" s="10">
        <v>22</v>
      </c>
      <c r="DC66" s="1">
        <v>23</v>
      </c>
      <c r="DD66" s="10">
        <v>23</v>
      </c>
      <c r="DE66" s="1">
        <v>23</v>
      </c>
      <c r="DF66" s="1">
        <v>23</v>
      </c>
      <c r="DG66" s="22">
        <v>23</v>
      </c>
      <c r="DH66" s="1">
        <v>23</v>
      </c>
      <c r="DI66" s="22">
        <v>23</v>
      </c>
      <c r="DJ66" s="22">
        <v>23</v>
      </c>
      <c r="DK66" s="22">
        <v>23</v>
      </c>
      <c r="DL66">
        <v>23</v>
      </c>
      <c r="DM66" s="1">
        <v>23</v>
      </c>
      <c r="DN66">
        <v>23</v>
      </c>
      <c r="DO66">
        <v>24</v>
      </c>
      <c r="DP66">
        <v>24</v>
      </c>
      <c r="DQ66">
        <v>24</v>
      </c>
      <c r="DR66" s="1">
        <v>24</v>
      </c>
      <c r="DS66" s="1">
        <v>24</v>
      </c>
      <c r="DT66" s="1">
        <v>24</v>
      </c>
      <c r="DU66" s="1">
        <v>24</v>
      </c>
      <c r="DV66" s="1">
        <v>24</v>
      </c>
      <c r="DW66" s="1">
        <v>24</v>
      </c>
      <c r="DX66" s="1">
        <v>24</v>
      </c>
      <c r="DY66" s="1">
        <v>24</v>
      </c>
      <c r="DZ66" s="1">
        <v>24</v>
      </c>
      <c r="EA66" s="1">
        <v>24</v>
      </c>
      <c r="EB66" s="1">
        <v>24</v>
      </c>
      <c r="EC66" s="1">
        <v>24</v>
      </c>
      <c r="ED66" s="1">
        <v>24</v>
      </c>
      <c r="EE66" s="1">
        <v>24</v>
      </c>
      <c r="EF66" s="1">
        <v>24</v>
      </c>
      <c r="EG66" s="1">
        <v>24</v>
      </c>
      <c r="EH66" s="1">
        <v>24</v>
      </c>
      <c r="EI66" s="1">
        <v>24</v>
      </c>
      <c r="EJ66" s="1">
        <v>24</v>
      </c>
      <c r="EK66" s="1">
        <v>24</v>
      </c>
      <c r="EL66" s="1">
        <v>24</v>
      </c>
      <c r="EM66" s="1">
        <v>24</v>
      </c>
      <c r="EN66" s="1">
        <v>24</v>
      </c>
      <c r="EO66" s="1">
        <v>24</v>
      </c>
      <c r="EP66" s="1">
        <v>24</v>
      </c>
      <c r="EQ66" s="1">
        <v>24</v>
      </c>
      <c r="ER66" s="1">
        <v>24</v>
      </c>
      <c r="ES66" s="1">
        <v>24</v>
      </c>
      <c r="ET66" s="1">
        <v>24</v>
      </c>
      <c r="EU66" s="1">
        <v>24</v>
      </c>
      <c r="EV66" s="1">
        <v>24</v>
      </c>
      <c r="EW66" s="1">
        <v>24</v>
      </c>
      <c r="EX66" s="1">
        <v>24</v>
      </c>
      <c r="EY66" s="1">
        <v>24</v>
      </c>
      <c r="EZ66" s="1">
        <v>24</v>
      </c>
      <c r="FA66" s="1">
        <v>24</v>
      </c>
      <c r="FB66" s="1">
        <v>24</v>
      </c>
      <c r="FC66" s="1">
        <v>24</v>
      </c>
      <c r="FD66" s="1">
        <v>24</v>
      </c>
      <c r="FE66" s="27">
        <v>24</v>
      </c>
      <c r="FF66" s="27">
        <v>24</v>
      </c>
      <c r="FG66" s="1">
        <v>24</v>
      </c>
      <c r="FH66" s="1">
        <v>24</v>
      </c>
      <c r="FI66" s="1">
        <v>24</v>
      </c>
      <c r="FJ66" s="1">
        <v>24</v>
      </c>
      <c r="FK66" s="1">
        <v>24</v>
      </c>
      <c r="FL66" s="28">
        <v>24</v>
      </c>
      <c r="FM66" s="28">
        <v>24</v>
      </c>
      <c r="FN66" s="28">
        <v>24</v>
      </c>
      <c r="FO66" s="28">
        <v>24</v>
      </c>
      <c r="FP66" s="28">
        <v>24</v>
      </c>
      <c r="FQ66" s="28">
        <v>24</v>
      </c>
      <c r="FR66" s="28">
        <v>24</v>
      </c>
      <c r="FS66">
        <v>24</v>
      </c>
      <c r="FT66">
        <v>24</v>
      </c>
      <c r="FU66">
        <v>24</v>
      </c>
      <c r="FV66">
        <v>24</v>
      </c>
      <c r="FW66">
        <v>24</v>
      </c>
      <c r="FX66">
        <v>24</v>
      </c>
      <c r="FY66">
        <v>24</v>
      </c>
      <c r="FZ66">
        <v>25</v>
      </c>
      <c r="GA66">
        <v>30</v>
      </c>
      <c r="GB66">
        <v>32</v>
      </c>
      <c r="GC66">
        <v>38</v>
      </c>
      <c r="GD66">
        <v>47</v>
      </c>
      <c r="GE66">
        <v>66</v>
      </c>
      <c r="GF66">
        <v>75</v>
      </c>
      <c r="GG66">
        <v>76</v>
      </c>
      <c r="GH66">
        <v>132</v>
      </c>
      <c r="GI66">
        <v>132</v>
      </c>
      <c r="GJ66">
        <v>134</v>
      </c>
      <c r="GK66">
        <v>137</v>
      </c>
      <c r="GL66">
        <v>144</v>
      </c>
      <c r="GM66">
        <v>144</v>
      </c>
      <c r="GN66">
        <v>144</v>
      </c>
      <c r="GO66">
        <v>145</v>
      </c>
      <c r="GP66">
        <v>145</v>
      </c>
      <c r="GQ66">
        <v>154</v>
      </c>
      <c r="GR66">
        <v>158</v>
      </c>
      <c r="GS66">
        <v>161</v>
      </c>
      <c r="GT66">
        <v>161</v>
      </c>
      <c r="GU66">
        <v>161</v>
      </c>
    </row>
    <row r="67" spans="1:203" ht="14.45" customHeight="1" x14ac:dyDescent="0.25">
      <c r="A67" s="2" t="s">
        <v>105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>
        <v>1</v>
      </c>
      <c r="AB67" s="1">
        <v>1</v>
      </c>
      <c r="AC67" s="1">
        <v>1</v>
      </c>
      <c r="AD67" s="10">
        <v>1</v>
      </c>
      <c r="AE67" s="10">
        <v>1</v>
      </c>
      <c r="AF67" s="10">
        <v>1</v>
      </c>
      <c r="AG67" s="10">
        <v>5</v>
      </c>
      <c r="AH67" s="10">
        <v>5</v>
      </c>
      <c r="AI67" s="10">
        <v>5</v>
      </c>
      <c r="AJ67" s="10">
        <v>5</v>
      </c>
      <c r="AK67" s="10">
        <v>5</v>
      </c>
      <c r="AL67" s="10">
        <v>5</v>
      </c>
      <c r="AM67" s="10">
        <v>5</v>
      </c>
      <c r="AN67" s="10">
        <v>6</v>
      </c>
      <c r="AO67" s="10">
        <v>6</v>
      </c>
      <c r="AP67" s="10">
        <v>6</v>
      </c>
      <c r="AQ67" s="10">
        <v>6</v>
      </c>
      <c r="AR67" s="10">
        <v>6</v>
      </c>
      <c r="AS67" s="10">
        <v>6</v>
      </c>
      <c r="AT67" s="10">
        <v>6</v>
      </c>
      <c r="AU67" s="10">
        <v>6</v>
      </c>
      <c r="AV67" s="10">
        <v>6</v>
      </c>
      <c r="AW67" s="10">
        <v>6</v>
      </c>
      <c r="AX67" s="10">
        <v>6</v>
      </c>
      <c r="AY67" s="10">
        <v>6</v>
      </c>
      <c r="AZ67" s="10">
        <v>6</v>
      </c>
      <c r="BA67" s="10">
        <v>6</v>
      </c>
      <c r="BB67" s="10">
        <v>6</v>
      </c>
      <c r="BC67" s="10">
        <v>6</v>
      </c>
      <c r="BD67" s="10">
        <v>6</v>
      </c>
      <c r="BE67" s="10">
        <v>6</v>
      </c>
      <c r="BF67" s="10">
        <v>6</v>
      </c>
      <c r="BG67" s="10">
        <v>6</v>
      </c>
      <c r="BH67" s="10">
        <v>6</v>
      </c>
      <c r="BI67" s="10">
        <v>6</v>
      </c>
      <c r="BJ67" s="10">
        <v>6</v>
      </c>
      <c r="BK67" s="10">
        <v>6</v>
      </c>
      <c r="BL67" s="10">
        <v>6</v>
      </c>
      <c r="BM67" s="10">
        <v>6</v>
      </c>
      <c r="BN67" s="10">
        <v>6</v>
      </c>
      <c r="BO67" s="10">
        <v>6</v>
      </c>
      <c r="BP67" s="10">
        <v>6</v>
      </c>
      <c r="BQ67" s="10">
        <v>6</v>
      </c>
      <c r="BR67" s="10">
        <v>6</v>
      </c>
      <c r="BS67" s="10">
        <v>6</v>
      </c>
      <c r="BT67" s="10">
        <v>6</v>
      </c>
      <c r="BU67" s="10">
        <v>6</v>
      </c>
      <c r="BV67" s="10">
        <v>6</v>
      </c>
      <c r="BW67" s="10">
        <v>6</v>
      </c>
      <c r="BX67" s="10">
        <v>6</v>
      </c>
      <c r="BY67" s="10">
        <v>6</v>
      </c>
      <c r="BZ67" s="10">
        <v>6</v>
      </c>
      <c r="CA67" s="10">
        <v>6</v>
      </c>
      <c r="CB67" s="10">
        <v>6</v>
      </c>
      <c r="CC67" s="10">
        <v>6</v>
      </c>
      <c r="CD67" s="10">
        <v>6</v>
      </c>
      <c r="CE67" s="10">
        <v>6</v>
      </c>
      <c r="CF67" s="10">
        <v>6</v>
      </c>
      <c r="CG67" s="10">
        <v>6</v>
      </c>
      <c r="CH67" s="10">
        <v>6</v>
      </c>
      <c r="CI67" s="10">
        <v>6</v>
      </c>
      <c r="CJ67" s="10">
        <v>6</v>
      </c>
      <c r="CK67" s="10">
        <v>6</v>
      </c>
      <c r="CL67" s="10">
        <v>6</v>
      </c>
      <c r="CM67" s="10">
        <v>6</v>
      </c>
      <c r="CN67" s="10">
        <v>6</v>
      </c>
      <c r="CO67" s="10">
        <v>6</v>
      </c>
      <c r="CP67" s="10">
        <v>6</v>
      </c>
      <c r="CQ67" s="10">
        <v>6</v>
      </c>
      <c r="CR67" s="10">
        <v>6</v>
      </c>
      <c r="CS67" s="10">
        <v>6</v>
      </c>
      <c r="CT67" s="10">
        <v>6</v>
      </c>
      <c r="CU67" s="10">
        <v>6</v>
      </c>
      <c r="CV67" s="10">
        <v>6</v>
      </c>
      <c r="CW67" s="10">
        <v>6</v>
      </c>
      <c r="CX67" s="10">
        <v>6</v>
      </c>
      <c r="CY67" s="10">
        <v>6</v>
      </c>
      <c r="CZ67" s="10">
        <v>6</v>
      </c>
      <c r="DA67" s="10">
        <v>4</v>
      </c>
      <c r="DB67" s="22">
        <v>5</v>
      </c>
      <c r="DC67" s="22">
        <v>5</v>
      </c>
      <c r="DD67" s="22">
        <v>5</v>
      </c>
      <c r="DE67" s="22">
        <v>5</v>
      </c>
      <c r="DF67" s="22">
        <v>5</v>
      </c>
      <c r="DG67" s="22">
        <v>5</v>
      </c>
      <c r="DH67" s="22">
        <v>5</v>
      </c>
      <c r="DI67" s="22">
        <v>5</v>
      </c>
      <c r="DJ67" s="22">
        <v>5</v>
      </c>
      <c r="DK67" s="22">
        <v>5</v>
      </c>
      <c r="DL67">
        <v>5</v>
      </c>
      <c r="DM67">
        <v>6</v>
      </c>
      <c r="DN67">
        <v>6</v>
      </c>
      <c r="DO67">
        <v>6</v>
      </c>
      <c r="DP67">
        <v>6</v>
      </c>
      <c r="DQ67">
        <v>6</v>
      </c>
      <c r="DR67">
        <v>6</v>
      </c>
      <c r="DS67">
        <v>6</v>
      </c>
      <c r="DT67">
        <v>6</v>
      </c>
      <c r="DU67">
        <v>6</v>
      </c>
      <c r="DV67">
        <v>6</v>
      </c>
      <c r="DW67">
        <v>6</v>
      </c>
      <c r="DX67">
        <v>6</v>
      </c>
      <c r="DY67">
        <v>6</v>
      </c>
      <c r="DZ67">
        <v>6</v>
      </c>
      <c r="EA67">
        <v>6</v>
      </c>
      <c r="EB67">
        <v>6</v>
      </c>
      <c r="EC67">
        <v>6</v>
      </c>
      <c r="ED67">
        <v>6</v>
      </c>
      <c r="EE67">
        <v>6</v>
      </c>
      <c r="EF67">
        <v>6</v>
      </c>
      <c r="EG67">
        <v>6</v>
      </c>
      <c r="EH67">
        <v>6</v>
      </c>
      <c r="EI67">
        <v>6</v>
      </c>
      <c r="EJ67">
        <v>6</v>
      </c>
      <c r="EK67">
        <v>6</v>
      </c>
      <c r="EL67">
        <v>7</v>
      </c>
      <c r="EM67">
        <v>7</v>
      </c>
      <c r="EN67">
        <v>7</v>
      </c>
      <c r="EO67">
        <v>7</v>
      </c>
      <c r="EP67">
        <v>7</v>
      </c>
      <c r="EQ67" s="1">
        <v>7</v>
      </c>
      <c r="ER67" s="1">
        <v>7</v>
      </c>
      <c r="ES67" s="1">
        <v>7</v>
      </c>
      <c r="ET67" s="1">
        <v>8</v>
      </c>
      <c r="EU67" s="1">
        <v>8</v>
      </c>
      <c r="EV67" s="1">
        <v>8</v>
      </c>
      <c r="EW67" s="1">
        <v>8</v>
      </c>
      <c r="EX67" s="1">
        <v>8</v>
      </c>
      <c r="EY67" s="1">
        <v>8</v>
      </c>
      <c r="EZ67" s="1">
        <v>8</v>
      </c>
      <c r="FA67" s="1">
        <v>9</v>
      </c>
      <c r="FB67" s="1">
        <v>15</v>
      </c>
      <c r="FC67" s="1">
        <v>15</v>
      </c>
      <c r="FD67" s="1">
        <v>15</v>
      </c>
      <c r="FE67" s="1">
        <v>15</v>
      </c>
      <c r="FF67" s="1">
        <v>15</v>
      </c>
      <c r="FG67" s="1">
        <v>15</v>
      </c>
      <c r="FH67" s="1">
        <v>15</v>
      </c>
      <c r="FI67" s="1">
        <v>18</v>
      </c>
      <c r="FJ67" s="1">
        <v>18</v>
      </c>
      <c r="FK67" s="1">
        <v>18</v>
      </c>
      <c r="FL67" s="28">
        <v>18</v>
      </c>
      <c r="FM67" s="28">
        <v>19</v>
      </c>
      <c r="FN67" s="28">
        <v>19</v>
      </c>
      <c r="FO67" s="28">
        <v>19</v>
      </c>
      <c r="FP67" s="28">
        <v>19</v>
      </c>
      <c r="FQ67" s="28">
        <v>19</v>
      </c>
      <c r="FR67" s="28">
        <v>19</v>
      </c>
      <c r="FS67">
        <v>19</v>
      </c>
      <c r="FT67">
        <v>20</v>
      </c>
      <c r="FU67">
        <v>20</v>
      </c>
      <c r="FV67">
        <v>21</v>
      </c>
      <c r="FW67">
        <v>22</v>
      </c>
      <c r="FX67" s="28">
        <v>22</v>
      </c>
      <c r="FY67" s="28">
        <v>22</v>
      </c>
      <c r="FZ67" s="28">
        <v>22</v>
      </c>
      <c r="GA67" s="28">
        <v>22</v>
      </c>
      <c r="GB67" s="28">
        <v>22</v>
      </c>
      <c r="GC67">
        <v>22</v>
      </c>
      <c r="GD67">
        <v>45</v>
      </c>
      <c r="GE67">
        <v>45</v>
      </c>
      <c r="GF67">
        <v>70</v>
      </c>
      <c r="GG67">
        <v>72</v>
      </c>
      <c r="GH67">
        <v>74</v>
      </c>
      <c r="GI67">
        <v>99</v>
      </c>
      <c r="GJ67">
        <v>128</v>
      </c>
      <c r="GK67">
        <v>130</v>
      </c>
      <c r="GL67">
        <v>137</v>
      </c>
      <c r="GM67">
        <v>138</v>
      </c>
      <c r="GN67">
        <v>138</v>
      </c>
      <c r="GO67">
        <v>139</v>
      </c>
      <c r="GP67">
        <v>139</v>
      </c>
      <c r="GQ67">
        <v>145</v>
      </c>
      <c r="GR67">
        <v>151</v>
      </c>
      <c r="GS67">
        <v>153</v>
      </c>
      <c r="GT67">
        <v>153</v>
      </c>
      <c r="GU67">
        <v>154</v>
      </c>
    </row>
    <row r="68" spans="1:203" ht="14.45" customHeight="1" x14ac:dyDescent="0.25">
      <c r="A68" s="2" t="s">
        <v>16</v>
      </c>
      <c r="B68">
        <v>1</v>
      </c>
      <c r="C68">
        <v>1</v>
      </c>
      <c r="D68">
        <v>1</v>
      </c>
      <c r="E68">
        <v>2</v>
      </c>
      <c r="F68">
        <v>2</v>
      </c>
      <c r="G68">
        <v>2</v>
      </c>
      <c r="H68">
        <v>2</v>
      </c>
      <c r="I68">
        <v>2</v>
      </c>
      <c r="J68">
        <v>2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3</v>
      </c>
      <c r="R68">
        <v>2</v>
      </c>
      <c r="S68">
        <v>2</v>
      </c>
      <c r="T68">
        <v>2</v>
      </c>
      <c r="U68" s="1">
        <v>3</v>
      </c>
      <c r="V68" s="1">
        <v>3</v>
      </c>
      <c r="W68" s="1">
        <v>3</v>
      </c>
      <c r="X68" s="1">
        <v>4</v>
      </c>
      <c r="Y68" s="1">
        <v>4</v>
      </c>
      <c r="Z68" s="1">
        <v>4</v>
      </c>
      <c r="AA68" s="1">
        <v>5</v>
      </c>
      <c r="AB68" s="1">
        <v>5</v>
      </c>
      <c r="AC68" s="1">
        <v>5</v>
      </c>
      <c r="AD68" s="10">
        <v>5</v>
      </c>
      <c r="AE68" s="10">
        <v>5</v>
      </c>
      <c r="AF68" s="10">
        <v>6</v>
      </c>
      <c r="AG68" s="10">
        <v>6</v>
      </c>
      <c r="AH68" s="10">
        <v>6</v>
      </c>
      <c r="AI68" s="10">
        <v>6</v>
      </c>
      <c r="AJ68" s="10">
        <v>6</v>
      </c>
      <c r="AK68" s="10">
        <v>6</v>
      </c>
      <c r="AL68" s="10">
        <v>6</v>
      </c>
      <c r="AM68" s="10">
        <v>6</v>
      </c>
      <c r="AN68" s="10">
        <v>6</v>
      </c>
      <c r="AO68" s="10">
        <v>6</v>
      </c>
      <c r="AP68" s="10">
        <v>6</v>
      </c>
      <c r="AQ68" s="10">
        <v>6</v>
      </c>
      <c r="AR68" s="10">
        <v>6</v>
      </c>
      <c r="AS68" s="10">
        <v>6</v>
      </c>
      <c r="AT68" s="10">
        <v>6</v>
      </c>
      <c r="AU68" s="10">
        <v>6</v>
      </c>
      <c r="AV68" s="10">
        <v>6</v>
      </c>
      <c r="AW68" s="10">
        <v>6</v>
      </c>
      <c r="AX68">
        <v>6</v>
      </c>
      <c r="AY68" s="10">
        <v>6</v>
      </c>
      <c r="AZ68" s="10">
        <v>6</v>
      </c>
      <c r="BA68" s="10">
        <v>6</v>
      </c>
      <c r="BB68" s="10">
        <v>6</v>
      </c>
      <c r="BC68" s="10">
        <v>6</v>
      </c>
      <c r="BD68" s="10">
        <v>6</v>
      </c>
      <c r="BE68" s="10">
        <v>6</v>
      </c>
      <c r="BF68" s="10">
        <v>6</v>
      </c>
      <c r="BG68" s="10">
        <v>6</v>
      </c>
      <c r="BH68" s="10">
        <v>6</v>
      </c>
      <c r="BI68" s="10">
        <v>6</v>
      </c>
      <c r="BJ68" s="10">
        <v>6</v>
      </c>
      <c r="BK68" s="10">
        <v>6</v>
      </c>
      <c r="BL68" s="10">
        <v>6</v>
      </c>
      <c r="BM68" s="10">
        <v>6</v>
      </c>
      <c r="BN68" s="10">
        <v>6</v>
      </c>
      <c r="BO68" s="10">
        <v>6</v>
      </c>
      <c r="BP68" s="10">
        <v>6</v>
      </c>
      <c r="BQ68" s="10">
        <v>6</v>
      </c>
      <c r="BR68" s="10">
        <v>6</v>
      </c>
      <c r="BS68" s="10">
        <v>7</v>
      </c>
      <c r="BT68" s="10">
        <v>7</v>
      </c>
      <c r="BU68" s="10">
        <v>10</v>
      </c>
      <c r="BV68" s="10">
        <v>10</v>
      </c>
      <c r="BW68" s="10">
        <v>11</v>
      </c>
      <c r="BX68" s="10">
        <v>11</v>
      </c>
      <c r="BY68" s="10">
        <v>11</v>
      </c>
      <c r="BZ68" s="10">
        <v>11</v>
      </c>
      <c r="CA68" s="10">
        <v>12</v>
      </c>
      <c r="CB68" s="10">
        <v>12</v>
      </c>
      <c r="CC68" s="10">
        <v>12</v>
      </c>
      <c r="CD68" s="10">
        <v>13</v>
      </c>
      <c r="CE68" s="10">
        <v>13</v>
      </c>
      <c r="CF68" s="10">
        <v>13</v>
      </c>
      <c r="CG68" s="10">
        <v>14</v>
      </c>
      <c r="CH68" s="10">
        <v>15</v>
      </c>
      <c r="CI68" s="10">
        <v>15</v>
      </c>
      <c r="CJ68" s="10">
        <v>15</v>
      </c>
      <c r="CK68" s="10">
        <v>15</v>
      </c>
      <c r="CL68" s="10">
        <v>15</v>
      </c>
      <c r="CM68" s="10">
        <v>15</v>
      </c>
      <c r="CN68" s="10">
        <v>15</v>
      </c>
      <c r="CO68" s="10">
        <v>15</v>
      </c>
      <c r="CP68" s="10">
        <v>15</v>
      </c>
      <c r="CQ68" s="10">
        <v>15</v>
      </c>
      <c r="CR68" s="10">
        <v>16</v>
      </c>
      <c r="CS68" s="10">
        <v>16</v>
      </c>
      <c r="CT68" s="10">
        <v>16</v>
      </c>
      <c r="CU68" s="10">
        <v>16</v>
      </c>
      <c r="CV68" s="10">
        <v>16</v>
      </c>
      <c r="CW68" s="10">
        <v>16</v>
      </c>
      <c r="CX68" s="10">
        <v>16</v>
      </c>
      <c r="CY68" s="10">
        <v>16</v>
      </c>
      <c r="CZ68" s="10">
        <v>16</v>
      </c>
      <c r="DA68" s="10">
        <v>16</v>
      </c>
      <c r="DB68" s="10">
        <v>16</v>
      </c>
      <c r="DC68" s="10">
        <v>18</v>
      </c>
      <c r="DD68" s="22">
        <v>19</v>
      </c>
      <c r="DE68" s="22">
        <v>19</v>
      </c>
      <c r="DF68" s="22">
        <v>19</v>
      </c>
      <c r="DG68" s="22">
        <v>19</v>
      </c>
      <c r="DH68" s="22">
        <v>21</v>
      </c>
      <c r="DI68" s="22">
        <v>21</v>
      </c>
      <c r="DJ68" s="22">
        <v>21</v>
      </c>
      <c r="DK68" s="22">
        <v>21</v>
      </c>
      <c r="DL68">
        <v>21</v>
      </c>
      <c r="DM68">
        <v>21</v>
      </c>
      <c r="DN68">
        <v>21</v>
      </c>
      <c r="DO68">
        <v>23</v>
      </c>
      <c r="DP68">
        <v>23</v>
      </c>
      <c r="DQ68">
        <v>23</v>
      </c>
      <c r="DR68">
        <v>23</v>
      </c>
      <c r="DS68">
        <v>24</v>
      </c>
      <c r="DT68">
        <v>24</v>
      </c>
      <c r="DU68">
        <v>25</v>
      </c>
      <c r="DV68">
        <v>40</v>
      </c>
      <c r="DW68">
        <v>62</v>
      </c>
      <c r="DX68">
        <v>64</v>
      </c>
      <c r="DY68">
        <v>72</v>
      </c>
      <c r="DZ68">
        <v>76</v>
      </c>
      <c r="EA68">
        <v>77</v>
      </c>
      <c r="EB68">
        <v>77</v>
      </c>
      <c r="EC68">
        <v>77</v>
      </c>
      <c r="ED68">
        <v>78</v>
      </c>
      <c r="EE68">
        <v>80</v>
      </c>
      <c r="EF68">
        <v>84</v>
      </c>
      <c r="EG68">
        <v>84</v>
      </c>
      <c r="EH68">
        <v>84</v>
      </c>
      <c r="EI68">
        <v>88</v>
      </c>
      <c r="EJ68">
        <v>88</v>
      </c>
      <c r="EK68">
        <v>95</v>
      </c>
      <c r="EL68">
        <v>97</v>
      </c>
      <c r="EM68">
        <v>97</v>
      </c>
      <c r="EN68">
        <v>96</v>
      </c>
      <c r="EO68">
        <v>96</v>
      </c>
      <c r="EP68">
        <v>96</v>
      </c>
      <c r="EQ68">
        <v>97</v>
      </c>
      <c r="ER68">
        <v>110</v>
      </c>
      <c r="ES68">
        <v>108</v>
      </c>
      <c r="ET68">
        <v>108</v>
      </c>
      <c r="EU68" s="1">
        <v>108</v>
      </c>
      <c r="EV68" s="1">
        <v>108</v>
      </c>
      <c r="EW68" s="1">
        <v>108</v>
      </c>
      <c r="EX68" s="1">
        <v>108</v>
      </c>
      <c r="EY68" s="1">
        <v>108</v>
      </c>
      <c r="EZ68" s="1">
        <v>108</v>
      </c>
      <c r="FA68" s="1">
        <v>108</v>
      </c>
      <c r="FB68" s="1">
        <v>110</v>
      </c>
      <c r="FC68" s="1">
        <v>110</v>
      </c>
      <c r="FD68" s="1">
        <v>110</v>
      </c>
      <c r="FE68" s="1">
        <v>111</v>
      </c>
      <c r="FF68" s="1">
        <v>111</v>
      </c>
      <c r="FG68" s="1">
        <v>111</v>
      </c>
      <c r="FH68" s="1">
        <v>114</v>
      </c>
      <c r="FI68" s="1">
        <v>113</v>
      </c>
      <c r="FJ68" s="1">
        <v>113</v>
      </c>
      <c r="FK68" s="1">
        <v>113</v>
      </c>
      <c r="FL68" s="28">
        <v>114</v>
      </c>
      <c r="FM68" s="28">
        <v>115</v>
      </c>
      <c r="FN68" s="28">
        <v>115</v>
      </c>
      <c r="FO68" s="28">
        <v>117</v>
      </c>
      <c r="FP68" s="28">
        <v>119</v>
      </c>
      <c r="FQ68" s="28">
        <v>123</v>
      </c>
      <c r="FR68" s="28">
        <v>131</v>
      </c>
      <c r="FS68">
        <v>135</v>
      </c>
      <c r="FT68">
        <v>137</v>
      </c>
      <c r="FU68">
        <v>137</v>
      </c>
      <c r="FV68">
        <v>139</v>
      </c>
      <c r="FW68">
        <v>139</v>
      </c>
      <c r="FX68">
        <v>139</v>
      </c>
      <c r="FY68">
        <v>140</v>
      </c>
      <c r="FZ68">
        <v>143</v>
      </c>
      <c r="GA68">
        <v>144</v>
      </c>
      <c r="GB68">
        <v>144</v>
      </c>
      <c r="GC68">
        <v>144</v>
      </c>
      <c r="GD68">
        <v>144</v>
      </c>
      <c r="GE68">
        <v>146</v>
      </c>
      <c r="GF68">
        <v>147</v>
      </c>
      <c r="GG68">
        <v>145</v>
      </c>
      <c r="GH68">
        <v>146</v>
      </c>
      <c r="GI68">
        <v>146</v>
      </c>
      <c r="GJ68">
        <v>146</v>
      </c>
      <c r="GK68">
        <v>145</v>
      </c>
      <c r="GL68">
        <v>146</v>
      </c>
      <c r="GM68">
        <v>145</v>
      </c>
      <c r="GN68">
        <v>145</v>
      </c>
      <c r="GO68">
        <v>147</v>
      </c>
      <c r="GP68">
        <v>149</v>
      </c>
      <c r="GQ68">
        <v>149</v>
      </c>
      <c r="GR68">
        <v>149</v>
      </c>
      <c r="GS68">
        <v>149</v>
      </c>
      <c r="GT68">
        <v>150</v>
      </c>
      <c r="GU68">
        <v>150</v>
      </c>
    </row>
    <row r="69" spans="1:203" ht="14.45" customHeight="1" x14ac:dyDescent="0.25">
      <c r="A69" s="2" t="s">
        <v>2</v>
      </c>
      <c r="B69">
        <v>29</v>
      </c>
      <c r="C69">
        <v>46</v>
      </c>
      <c r="D69">
        <v>46</v>
      </c>
      <c r="E69">
        <v>57</v>
      </c>
      <c r="F69">
        <v>66</v>
      </c>
      <c r="G69">
        <v>67</v>
      </c>
      <c r="H69">
        <v>69</v>
      </c>
      <c r="I69">
        <v>83</v>
      </c>
      <c r="J69" s="3">
        <v>70</v>
      </c>
      <c r="K69" s="3">
        <v>68</v>
      </c>
      <c r="L69">
        <v>71</v>
      </c>
      <c r="M69" s="3">
        <v>69</v>
      </c>
      <c r="N69" s="3">
        <v>67</v>
      </c>
      <c r="O69" s="3">
        <v>60</v>
      </c>
      <c r="P69" s="3">
        <v>51</v>
      </c>
      <c r="Q69" s="3">
        <v>44</v>
      </c>
      <c r="R69" s="1">
        <v>47</v>
      </c>
      <c r="S69" s="3">
        <v>39</v>
      </c>
      <c r="T69" s="3">
        <v>37</v>
      </c>
      <c r="U69" s="1">
        <v>37</v>
      </c>
      <c r="V69" s="1">
        <v>37</v>
      </c>
      <c r="W69" s="1">
        <v>43</v>
      </c>
      <c r="X69" s="1">
        <v>44</v>
      </c>
      <c r="Y69" s="1">
        <v>45</v>
      </c>
      <c r="Z69" s="3">
        <v>29</v>
      </c>
      <c r="AA69" s="1">
        <v>30</v>
      </c>
      <c r="AB69" s="1">
        <v>30</v>
      </c>
      <c r="AC69" s="1">
        <v>39</v>
      </c>
      <c r="AD69" s="11">
        <v>38</v>
      </c>
      <c r="AE69" s="10">
        <v>39</v>
      </c>
      <c r="AF69" s="10">
        <v>131</v>
      </c>
      <c r="AG69" s="10">
        <v>133</v>
      </c>
      <c r="AH69" s="10">
        <v>133</v>
      </c>
      <c r="AI69" s="10">
        <v>133</v>
      </c>
      <c r="AJ69" s="10">
        <v>133</v>
      </c>
      <c r="AK69" s="10">
        <v>133</v>
      </c>
      <c r="AL69" s="10">
        <v>137</v>
      </c>
      <c r="AM69" s="10">
        <v>139</v>
      </c>
      <c r="AN69" s="10">
        <v>140</v>
      </c>
      <c r="AO69" s="11">
        <v>139</v>
      </c>
      <c r="AP69" s="10">
        <v>143</v>
      </c>
      <c r="AQ69" s="10">
        <v>143</v>
      </c>
      <c r="AR69" s="10">
        <v>143</v>
      </c>
      <c r="AS69" s="10">
        <v>143</v>
      </c>
      <c r="AT69" s="10">
        <v>146</v>
      </c>
      <c r="AU69" s="10">
        <v>146</v>
      </c>
      <c r="AV69" s="10">
        <v>146</v>
      </c>
      <c r="AW69" s="10">
        <v>146</v>
      </c>
      <c r="AX69" s="10">
        <v>146</v>
      </c>
      <c r="AY69" s="10">
        <v>146</v>
      </c>
      <c r="AZ69" s="10">
        <v>149</v>
      </c>
      <c r="BA69" s="10">
        <v>151</v>
      </c>
      <c r="BB69" s="10">
        <v>150</v>
      </c>
      <c r="BC69" s="10">
        <v>150</v>
      </c>
      <c r="BD69" s="10">
        <v>150</v>
      </c>
      <c r="BE69" s="10">
        <v>150</v>
      </c>
      <c r="BF69" s="10">
        <v>156</v>
      </c>
      <c r="BG69" s="10">
        <v>156</v>
      </c>
      <c r="BH69" s="10">
        <v>161</v>
      </c>
      <c r="BI69" s="10">
        <v>160</v>
      </c>
      <c r="BJ69" s="10">
        <v>160</v>
      </c>
      <c r="BK69" s="10">
        <v>160</v>
      </c>
      <c r="BL69" s="10">
        <v>160</v>
      </c>
      <c r="BM69" s="10">
        <v>162</v>
      </c>
      <c r="BN69" s="10">
        <v>162</v>
      </c>
      <c r="BO69" s="10">
        <v>160</v>
      </c>
      <c r="BP69" s="10">
        <v>160</v>
      </c>
      <c r="BQ69" s="10">
        <v>159</v>
      </c>
      <c r="BR69" s="10">
        <v>159</v>
      </c>
      <c r="BS69" s="10">
        <v>159</v>
      </c>
      <c r="BT69" s="10">
        <v>159</v>
      </c>
      <c r="BU69" s="10">
        <v>159</v>
      </c>
      <c r="BV69" s="10">
        <v>159</v>
      </c>
      <c r="BW69" s="10">
        <v>159</v>
      </c>
      <c r="BX69" s="10">
        <v>159</v>
      </c>
      <c r="BY69" s="10">
        <v>159</v>
      </c>
      <c r="BZ69" s="10">
        <v>159</v>
      </c>
      <c r="CA69" s="10">
        <v>159</v>
      </c>
      <c r="CB69">
        <f>SUM(2,1,95,61)</f>
        <v>159</v>
      </c>
      <c r="CC69" s="10">
        <v>158</v>
      </c>
      <c r="CD69" s="10">
        <v>158</v>
      </c>
      <c r="CE69">
        <f>SUM(1,1,95,61)</f>
        <v>158</v>
      </c>
      <c r="CF69" s="10">
        <v>158</v>
      </c>
      <c r="CG69">
        <f>SUM(1,1,95,61)</f>
        <v>158</v>
      </c>
      <c r="CH69" s="10">
        <v>158</v>
      </c>
      <c r="CI69" s="10">
        <v>158</v>
      </c>
      <c r="CJ69" s="10">
        <v>158</v>
      </c>
      <c r="CK69" s="10">
        <v>156</v>
      </c>
      <c r="CL69" s="10">
        <v>156</v>
      </c>
      <c r="CM69" s="10">
        <v>156</v>
      </c>
      <c r="CN69" s="10">
        <v>156</v>
      </c>
      <c r="CO69" s="10">
        <v>155</v>
      </c>
      <c r="CP69" s="10">
        <v>154</v>
      </c>
      <c r="CQ69" s="10">
        <v>154</v>
      </c>
      <c r="CR69" s="10">
        <v>154</v>
      </c>
      <c r="CS69" s="10">
        <v>154</v>
      </c>
      <c r="CT69" s="10">
        <v>154</v>
      </c>
      <c r="CU69" s="10">
        <v>154</v>
      </c>
      <c r="CV69" s="22">
        <v>153</v>
      </c>
      <c r="CW69" s="22">
        <v>152</v>
      </c>
      <c r="CX69" s="22">
        <v>153</v>
      </c>
      <c r="CY69" s="22">
        <v>153</v>
      </c>
      <c r="CZ69" s="22">
        <v>153</v>
      </c>
      <c r="DA69" s="22">
        <v>153</v>
      </c>
      <c r="DB69" s="22">
        <v>153</v>
      </c>
      <c r="DC69" s="22">
        <v>152</v>
      </c>
      <c r="DD69" s="22">
        <v>152</v>
      </c>
      <c r="DE69" s="22">
        <v>152</v>
      </c>
      <c r="DF69" s="22">
        <v>152</v>
      </c>
      <c r="DG69" s="22">
        <v>153</v>
      </c>
      <c r="DH69" s="22">
        <v>153</v>
      </c>
      <c r="DI69" s="22">
        <v>153</v>
      </c>
      <c r="DJ69" s="22">
        <v>154</v>
      </c>
      <c r="DK69" s="22">
        <v>154</v>
      </c>
      <c r="DL69">
        <v>154</v>
      </c>
      <c r="DM69">
        <v>154</v>
      </c>
      <c r="DN69">
        <v>154</v>
      </c>
      <c r="DO69">
        <v>154</v>
      </c>
      <c r="DP69">
        <v>154</v>
      </c>
      <c r="DQ69">
        <v>154</v>
      </c>
      <c r="DR69">
        <v>152</v>
      </c>
      <c r="DS69">
        <v>153</v>
      </c>
      <c r="DT69">
        <v>153</v>
      </c>
      <c r="DU69">
        <v>152</v>
      </c>
      <c r="DV69">
        <v>152</v>
      </c>
      <c r="DW69">
        <v>152</v>
      </c>
      <c r="DX69">
        <v>152</v>
      </c>
      <c r="DY69">
        <v>151</v>
      </c>
      <c r="DZ69">
        <v>151</v>
      </c>
      <c r="EA69">
        <v>151</v>
      </c>
      <c r="EB69">
        <v>151</v>
      </c>
      <c r="EC69">
        <v>151</v>
      </c>
      <c r="ED69">
        <v>151</v>
      </c>
      <c r="EE69">
        <v>151</v>
      </c>
      <c r="EF69">
        <v>150</v>
      </c>
      <c r="EG69">
        <v>150</v>
      </c>
      <c r="EH69">
        <v>150</v>
      </c>
      <c r="EI69">
        <v>150</v>
      </c>
      <c r="EJ69">
        <v>150</v>
      </c>
      <c r="EK69">
        <v>150</v>
      </c>
      <c r="EL69">
        <v>150</v>
      </c>
      <c r="EM69">
        <v>150</v>
      </c>
      <c r="EN69">
        <v>150</v>
      </c>
      <c r="EO69">
        <v>150</v>
      </c>
      <c r="EP69">
        <v>150</v>
      </c>
      <c r="EQ69">
        <v>150</v>
      </c>
      <c r="ER69">
        <v>152</v>
      </c>
      <c r="ES69">
        <v>152</v>
      </c>
      <c r="ET69">
        <v>152</v>
      </c>
      <c r="EU69" s="1">
        <v>152</v>
      </c>
      <c r="EV69" s="1">
        <v>152</v>
      </c>
      <c r="EW69" s="1">
        <v>152</v>
      </c>
      <c r="EX69" s="1">
        <v>152</v>
      </c>
      <c r="EY69" s="1">
        <v>152</v>
      </c>
      <c r="EZ69" s="1">
        <v>151</v>
      </c>
      <c r="FA69" s="1">
        <v>149</v>
      </c>
      <c r="FB69" s="1">
        <v>149</v>
      </c>
      <c r="FC69" s="1">
        <v>149</v>
      </c>
      <c r="FD69" s="1">
        <v>149</v>
      </c>
      <c r="FE69" s="1">
        <v>149</v>
      </c>
      <c r="FF69" s="1">
        <v>149</v>
      </c>
      <c r="FG69" s="1">
        <v>149</v>
      </c>
      <c r="FH69" s="1">
        <v>149</v>
      </c>
      <c r="FI69" s="1">
        <v>148</v>
      </c>
      <c r="FJ69" s="1">
        <v>148</v>
      </c>
      <c r="FK69" s="1">
        <v>148</v>
      </c>
      <c r="FL69" s="28">
        <v>148</v>
      </c>
      <c r="FM69" s="28">
        <v>148</v>
      </c>
      <c r="FN69" s="28">
        <v>148</v>
      </c>
      <c r="FO69" s="28">
        <v>148</v>
      </c>
      <c r="FP69" s="28">
        <v>148</v>
      </c>
      <c r="FQ69" s="28">
        <v>148</v>
      </c>
      <c r="FR69" s="28">
        <v>148</v>
      </c>
      <c r="FS69">
        <v>148</v>
      </c>
      <c r="FT69">
        <v>146</v>
      </c>
      <c r="FU69">
        <v>147</v>
      </c>
      <c r="FV69">
        <v>147</v>
      </c>
      <c r="FW69">
        <v>149</v>
      </c>
      <c r="FX69">
        <v>148</v>
      </c>
      <c r="FY69">
        <v>149</v>
      </c>
      <c r="FZ69">
        <v>149</v>
      </c>
      <c r="GA69">
        <v>149</v>
      </c>
      <c r="GB69">
        <v>149</v>
      </c>
      <c r="GC69">
        <v>149</v>
      </c>
      <c r="GD69">
        <v>149</v>
      </c>
      <c r="GE69">
        <v>149</v>
      </c>
      <c r="GF69">
        <v>149</v>
      </c>
      <c r="GG69">
        <v>147</v>
      </c>
      <c r="GH69">
        <v>147</v>
      </c>
      <c r="GI69">
        <v>147</v>
      </c>
      <c r="GJ69">
        <v>147</v>
      </c>
      <c r="GK69">
        <v>147</v>
      </c>
      <c r="GL69">
        <v>148</v>
      </c>
      <c r="GM69">
        <v>148</v>
      </c>
      <c r="GN69">
        <v>148</v>
      </c>
      <c r="GO69">
        <v>148</v>
      </c>
      <c r="GP69">
        <v>148</v>
      </c>
      <c r="GQ69">
        <v>148</v>
      </c>
      <c r="GR69">
        <v>149</v>
      </c>
      <c r="GS69">
        <v>149</v>
      </c>
      <c r="GT69">
        <v>150</v>
      </c>
      <c r="GU69">
        <v>150</v>
      </c>
    </row>
    <row r="70" spans="1:203" ht="14.45" customHeight="1" x14ac:dyDescent="0.25">
      <c r="A70" s="2" t="s">
        <v>119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0"/>
      <c r="AG70" s="10"/>
      <c r="AH70" s="10"/>
      <c r="AI70" s="10"/>
      <c r="AJ70" s="10"/>
      <c r="AK70" s="10">
        <v>1</v>
      </c>
      <c r="AL70" s="10">
        <v>1</v>
      </c>
      <c r="AM70" s="10">
        <v>1</v>
      </c>
      <c r="AN70" s="10">
        <v>1</v>
      </c>
      <c r="AO70" s="10">
        <v>1</v>
      </c>
      <c r="AP70" s="10">
        <v>1</v>
      </c>
      <c r="AQ70" s="10">
        <v>1</v>
      </c>
      <c r="AR70" s="10">
        <v>1</v>
      </c>
      <c r="AS70" s="10">
        <v>1</v>
      </c>
      <c r="AT70" s="10">
        <v>1</v>
      </c>
      <c r="AU70" s="10">
        <v>1</v>
      </c>
      <c r="AV70" s="10">
        <v>1</v>
      </c>
      <c r="AW70" s="10">
        <v>1</v>
      </c>
      <c r="AX70" s="10">
        <v>1</v>
      </c>
      <c r="AY70" s="10">
        <v>1</v>
      </c>
      <c r="AZ70" s="10">
        <v>1</v>
      </c>
      <c r="BA70" s="10">
        <v>1</v>
      </c>
      <c r="BB70" s="10">
        <v>1</v>
      </c>
      <c r="BC70" s="10">
        <v>1</v>
      </c>
      <c r="BD70" s="10">
        <v>1</v>
      </c>
      <c r="BE70" s="10">
        <v>1</v>
      </c>
      <c r="BF70" s="10">
        <v>1</v>
      </c>
      <c r="BG70" s="10">
        <v>1</v>
      </c>
      <c r="BH70" s="10">
        <v>1</v>
      </c>
      <c r="BI70" s="10">
        <v>1</v>
      </c>
      <c r="BJ70" s="10">
        <v>1</v>
      </c>
      <c r="BK70" s="10">
        <v>1</v>
      </c>
      <c r="BL70" s="10">
        <v>1</v>
      </c>
      <c r="BM70" s="10">
        <v>1</v>
      </c>
      <c r="BN70" s="10">
        <v>1</v>
      </c>
      <c r="BO70" s="10">
        <v>1</v>
      </c>
      <c r="BP70" s="10">
        <v>1</v>
      </c>
      <c r="BQ70" s="10">
        <v>1</v>
      </c>
      <c r="BR70" s="10">
        <v>1</v>
      </c>
      <c r="BS70" s="10">
        <v>1</v>
      </c>
      <c r="BT70" s="10">
        <v>1</v>
      </c>
      <c r="BU70" s="10">
        <v>1</v>
      </c>
      <c r="BV70" s="10">
        <v>1</v>
      </c>
      <c r="BW70" s="10">
        <v>1</v>
      </c>
      <c r="BX70" s="10">
        <v>1</v>
      </c>
      <c r="BY70" s="10">
        <v>1</v>
      </c>
      <c r="BZ70" s="10">
        <v>1</v>
      </c>
      <c r="CA70" s="10">
        <v>1</v>
      </c>
      <c r="CB70" s="10">
        <v>1</v>
      </c>
      <c r="CC70" s="10">
        <v>1</v>
      </c>
      <c r="CD70" s="10">
        <v>1</v>
      </c>
      <c r="CE70" s="10">
        <v>1</v>
      </c>
      <c r="CF70" s="10">
        <v>1</v>
      </c>
      <c r="CG70" s="10">
        <v>1</v>
      </c>
      <c r="CH70" s="10">
        <v>1</v>
      </c>
      <c r="CI70" s="10">
        <v>1</v>
      </c>
      <c r="CJ70" s="10">
        <v>1</v>
      </c>
      <c r="CK70" s="10">
        <v>1</v>
      </c>
      <c r="CL70" s="10">
        <v>1</v>
      </c>
      <c r="CM70" s="10">
        <v>1</v>
      </c>
      <c r="CN70" s="10">
        <v>1</v>
      </c>
      <c r="CO70" s="10">
        <v>1</v>
      </c>
      <c r="CP70" s="10">
        <v>1</v>
      </c>
      <c r="CQ70" s="10">
        <v>1</v>
      </c>
      <c r="CR70" s="10">
        <v>1</v>
      </c>
      <c r="CS70" s="10">
        <v>1</v>
      </c>
      <c r="CT70" s="10">
        <v>1</v>
      </c>
      <c r="CU70" s="10">
        <v>1</v>
      </c>
      <c r="CV70" s="10">
        <v>1</v>
      </c>
      <c r="CW70" s="10">
        <v>1</v>
      </c>
      <c r="CX70" s="10">
        <v>1</v>
      </c>
      <c r="CY70" s="10">
        <v>1</v>
      </c>
      <c r="CZ70" s="10">
        <v>1</v>
      </c>
      <c r="DA70" s="10">
        <v>1</v>
      </c>
      <c r="DB70" s="22">
        <v>1</v>
      </c>
      <c r="DC70" s="22">
        <v>1</v>
      </c>
      <c r="DD70" s="22">
        <v>1</v>
      </c>
      <c r="DE70" s="22">
        <v>1</v>
      </c>
      <c r="DF70" s="22">
        <v>1</v>
      </c>
      <c r="DG70" s="22">
        <v>1</v>
      </c>
      <c r="DH70" s="22">
        <v>1</v>
      </c>
      <c r="DI70" s="22">
        <v>1</v>
      </c>
      <c r="DJ70" s="22">
        <v>2</v>
      </c>
      <c r="DK70" s="22">
        <v>2</v>
      </c>
      <c r="DL70">
        <v>2</v>
      </c>
      <c r="DM70">
        <v>2</v>
      </c>
      <c r="DN70">
        <v>2</v>
      </c>
      <c r="DO70">
        <v>2</v>
      </c>
      <c r="DP70">
        <v>2</v>
      </c>
      <c r="DQ70">
        <v>2</v>
      </c>
      <c r="DR70">
        <v>2</v>
      </c>
      <c r="DS70">
        <v>2</v>
      </c>
      <c r="DT70">
        <v>2</v>
      </c>
      <c r="DU70">
        <v>2</v>
      </c>
      <c r="DV70">
        <v>2</v>
      </c>
      <c r="DW70">
        <v>2</v>
      </c>
      <c r="DX70">
        <v>2</v>
      </c>
      <c r="DY70">
        <v>2</v>
      </c>
      <c r="DZ70">
        <v>2</v>
      </c>
      <c r="EA70">
        <v>2</v>
      </c>
      <c r="EB70">
        <v>2</v>
      </c>
      <c r="EC70">
        <v>2</v>
      </c>
      <c r="ED70">
        <v>2</v>
      </c>
      <c r="EE70">
        <v>2</v>
      </c>
      <c r="EF70">
        <v>2</v>
      </c>
      <c r="EG70">
        <v>3</v>
      </c>
      <c r="EH70">
        <v>3</v>
      </c>
      <c r="EI70">
        <v>3</v>
      </c>
      <c r="EJ70">
        <v>3</v>
      </c>
      <c r="EK70">
        <v>3</v>
      </c>
      <c r="EL70">
        <v>4</v>
      </c>
      <c r="EM70">
        <v>4</v>
      </c>
      <c r="EN70">
        <v>4</v>
      </c>
      <c r="EO70">
        <v>4</v>
      </c>
      <c r="EP70">
        <v>4</v>
      </c>
      <c r="EQ70">
        <v>4</v>
      </c>
      <c r="ER70">
        <v>4</v>
      </c>
      <c r="ES70">
        <v>4</v>
      </c>
      <c r="ET70" s="1">
        <v>4</v>
      </c>
      <c r="EU70" s="1">
        <v>4</v>
      </c>
      <c r="EV70" s="1">
        <v>4</v>
      </c>
      <c r="EW70" s="1">
        <v>5</v>
      </c>
      <c r="EX70" s="1">
        <v>5</v>
      </c>
      <c r="EY70" s="1">
        <v>5</v>
      </c>
      <c r="EZ70" s="1">
        <v>5</v>
      </c>
      <c r="FA70" s="1">
        <v>5</v>
      </c>
      <c r="FB70" s="1">
        <v>6</v>
      </c>
      <c r="FC70" s="1">
        <v>6</v>
      </c>
      <c r="FD70" s="1">
        <v>6</v>
      </c>
      <c r="FE70" s="1">
        <v>6</v>
      </c>
      <c r="FF70" s="1">
        <v>6</v>
      </c>
      <c r="FG70" s="1">
        <v>6</v>
      </c>
      <c r="FH70" s="1">
        <v>6</v>
      </c>
      <c r="FI70" s="1">
        <v>6</v>
      </c>
      <c r="FJ70" s="1">
        <v>6</v>
      </c>
      <c r="FK70" s="1">
        <v>7</v>
      </c>
      <c r="FL70" s="28">
        <v>7</v>
      </c>
      <c r="FM70" s="28">
        <v>7</v>
      </c>
      <c r="FN70" s="28">
        <v>8</v>
      </c>
      <c r="FO70" s="28">
        <v>9</v>
      </c>
      <c r="FP70" s="28">
        <v>9</v>
      </c>
      <c r="FQ70" s="28">
        <v>12</v>
      </c>
      <c r="FR70" s="28">
        <v>12</v>
      </c>
      <c r="FS70">
        <v>13</v>
      </c>
      <c r="FT70">
        <v>14</v>
      </c>
      <c r="FU70">
        <v>16</v>
      </c>
      <c r="FV70">
        <v>20</v>
      </c>
      <c r="FW70">
        <v>26</v>
      </c>
      <c r="FX70">
        <v>26</v>
      </c>
      <c r="FY70">
        <v>27</v>
      </c>
      <c r="FZ70">
        <v>28</v>
      </c>
      <c r="GA70">
        <v>29</v>
      </c>
      <c r="GB70">
        <v>29</v>
      </c>
      <c r="GC70">
        <v>29</v>
      </c>
      <c r="GD70">
        <v>30</v>
      </c>
      <c r="GE70">
        <v>29</v>
      </c>
      <c r="GF70">
        <v>30</v>
      </c>
      <c r="GG70">
        <v>30</v>
      </c>
      <c r="GH70">
        <v>30</v>
      </c>
      <c r="GI70">
        <v>30</v>
      </c>
      <c r="GJ70">
        <v>30</v>
      </c>
      <c r="GK70">
        <v>30</v>
      </c>
      <c r="GL70">
        <v>34</v>
      </c>
      <c r="GM70">
        <v>40</v>
      </c>
      <c r="GN70">
        <v>47</v>
      </c>
      <c r="GO70">
        <v>50</v>
      </c>
      <c r="GP70">
        <v>51</v>
      </c>
      <c r="GQ70">
        <v>52</v>
      </c>
      <c r="GR70">
        <v>56</v>
      </c>
      <c r="GS70">
        <v>84</v>
      </c>
      <c r="GT70">
        <v>133</v>
      </c>
      <c r="GU70">
        <v>149</v>
      </c>
    </row>
    <row r="71" spans="1:203" x14ac:dyDescent="0.25">
      <c r="A71" s="2" t="s">
        <v>6</v>
      </c>
      <c r="B71">
        <v>4</v>
      </c>
      <c r="C71">
        <v>5</v>
      </c>
      <c r="D71">
        <v>5</v>
      </c>
      <c r="E71">
        <v>18</v>
      </c>
      <c r="F71">
        <v>23</v>
      </c>
      <c r="G71">
        <v>23</v>
      </c>
      <c r="H71">
        <v>36</v>
      </c>
      <c r="I71">
        <v>44</v>
      </c>
      <c r="J71" s="1">
        <v>53</v>
      </c>
      <c r="K71" s="1">
        <v>65</v>
      </c>
      <c r="L71" s="3">
        <v>56</v>
      </c>
      <c r="M71" s="1">
        <v>57</v>
      </c>
      <c r="N71" s="1">
        <v>57</v>
      </c>
      <c r="O71" s="1">
        <v>75</v>
      </c>
      <c r="P71" s="1">
        <v>81</v>
      </c>
      <c r="Q71" s="1">
        <v>82</v>
      </c>
      <c r="R71" s="1">
        <v>84</v>
      </c>
      <c r="S71" s="3">
        <v>65</v>
      </c>
      <c r="T71" s="1">
        <v>68</v>
      </c>
      <c r="U71" s="1">
        <v>68</v>
      </c>
      <c r="V71" s="1">
        <v>69</v>
      </c>
      <c r="W71" s="1">
        <v>73</v>
      </c>
      <c r="X71" s="1">
        <v>74</v>
      </c>
      <c r="Y71" s="1">
        <v>77</v>
      </c>
      <c r="Z71" s="3">
        <v>54</v>
      </c>
      <c r="AA71" s="1">
        <v>54</v>
      </c>
      <c r="AB71" s="1">
        <v>55</v>
      </c>
      <c r="AC71" s="1">
        <v>55</v>
      </c>
      <c r="AD71" s="1">
        <v>55</v>
      </c>
      <c r="AE71" s="1">
        <v>55</v>
      </c>
      <c r="AF71" s="1">
        <v>127</v>
      </c>
      <c r="AG71" s="10">
        <v>129</v>
      </c>
      <c r="AH71" s="10">
        <v>129</v>
      </c>
      <c r="AI71" s="10">
        <v>130</v>
      </c>
      <c r="AJ71" s="10">
        <v>130</v>
      </c>
      <c r="AK71" s="10">
        <v>130</v>
      </c>
      <c r="AL71" s="10">
        <v>130</v>
      </c>
      <c r="AM71" s="11">
        <v>129</v>
      </c>
      <c r="AN71" s="10">
        <v>129</v>
      </c>
      <c r="AO71" s="10">
        <v>129</v>
      </c>
      <c r="AP71" s="10">
        <v>129</v>
      </c>
      <c r="AQ71" s="10">
        <v>129</v>
      </c>
      <c r="AR71" s="10">
        <v>129</v>
      </c>
      <c r="AS71" s="10">
        <v>129</v>
      </c>
      <c r="AT71" s="10">
        <v>129</v>
      </c>
      <c r="AU71" s="10">
        <v>130</v>
      </c>
      <c r="AV71" s="10">
        <v>130</v>
      </c>
      <c r="AW71" s="10">
        <v>130</v>
      </c>
      <c r="AX71">
        <v>130</v>
      </c>
      <c r="AY71" s="10">
        <v>131</v>
      </c>
      <c r="AZ71" s="10">
        <v>132</v>
      </c>
      <c r="BA71" s="10">
        <v>132</v>
      </c>
      <c r="BB71" s="10">
        <v>132</v>
      </c>
      <c r="BC71" s="10">
        <v>132</v>
      </c>
      <c r="BD71" s="10">
        <v>132</v>
      </c>
      <c r="BE71" s="10">
        <v>132</v>
      </c>
      <c r="BF71" s="10">
        <v>132</v>
      </c>
      <c r="BG71" s="10">
        <v>131</v>
      </c>
      <c r="BH71" s="10">
        <v>131</v>
      </c>
      <c r="BI71" s="10">
        <v>131</v>
      </c>
      <c r="BJ71" s="10">
        <v>131</v>
      </c>
      <c r="BK71" s="10">
        <v>133</v>
      </c>
      <c r="BL71" s="10">
        <v>134</v>
      </c>
      <c r="BM71" s="10">
        <v>143</v>
      </c>
      <c r="BN71" s="10">
        <v>143</v>
      </c>
      <c r="BO71" s="10">
        <v>143</v>
      </c>
      <c r="BP71" s="10">
        <v>143</v>
      </c>
      <c r="BQ71" s="10">
        <v>143</v>
      </c>
      <c r="BR71" s="10">
        <v>143</v>
      </c>
      <c r="BS71" s="10">
        <v>143</v>
      </c>
      <c r="BT71" s="10">
        <v>144</v>
      </c>
      <c r="BU71">
        <f>SUM(8,2,3,78,55)</f>
        <v>146</v>
      </c>
      <c r="BV71">
        <f>SUM(7,1,3,78,56)</f>
        <v>145</v>
      </c>
      <c r="BW71">
        <f>SUM(7,1,3,78,56)</f>
        <v>145</v>
      </c>
      <c r="BX71">
        <f>SUM(7,1,3,78,56)</f>
        <v>145</v>
      </c>
      <c r="BY71">
        <f>SUM(7,1,3,78,56)</f>
        <v>145</v>
      </c>
      <c r="BZ71">
        <f>SUM(8,1,3,78,56)</f>
        <v>146</v>
      </c>
      <c r="CA71" s="10">
        <v>146</v>
      </c>
      <c r="CB71">
        <f>SUM(15,1,3,78,56)</f>
        <v>153</v>
      </c>
      <c r="CC71">
        <f>SUM(12,1,3,81,56)</f>
        <v>153</v>
      </c>
      <c r="CD71">
        <f>SUM(12,1,3,81,56)</f>
        <v>153</v>
      </c>
      <c r="CE71">
        <f>SUM(14,1,3,81,56)</f>
        <v>155</v>
      </c>
      <c r="CF71">
        <f>SUM(14,1,3,81,56)</f>
        <v>155</v>
      </c>
      <c r="CG71">
        <f>SUM(13,1,3,82,56)</f>
        <v>155</v>
      </c>
      <c r="CH71">
        <f>SUM(13,1,3,82,56)</f>
        <v>155</v>
      </c>
      <c r="CI71" s="10">
        <v>153</v>
      </c>
      <c r="CJ71">
        <f>SUM(11,1,3,80,56)</f>
        <v>151</v>
      </c>
      <c r="CK71" s="10">
        <v>151</v>
      </c>
      <c r="CL71">
        <f>SUM(11,1,3,80,56)</f>
        <v>151</v>
      </c>
      <c r="CM71" s="10">
        <v>151</v>
      </c>
      <c r="CN71">
        <f>SUM(14,1,3,80,56)</f>
        <v>154</v>
      </c>
      <c r="CO71">
        <f>SUM(4,1,3,90,55)</f>
        <v>153</v>
      </c>
      <c r="CP71">
        <f>SUM(6,1,3,90,55)</f>
        <v>155</v>
      </c>
      <c r="CQ71">
        <f>SUM(7,1,3,90,55)</f>
        <v>156</v>
      </c>
      <c r="CR71">
        <f>SUM(7,1,3,90,55)</f>
        <v>156</v>
      </c>
      <c r="CS71" s="10">
        <v>156</v>
      </c>
      <c r="CT71" s="10">
        <v>156</v>
      </c>
      <c r="CU71">
        <f>SUM(8,1,3,90,55)</f>
        <v>157</v>
      </c>
      <c r="CV71" s="10">
        <v>157</v>
      </c>
      <c r="CW71">
        <f>SUM(6,1,3,92,55)</f>
        <v>157</v>
      </c>
      <c r="CX71">
        <f>SUM(6,1,3,91,55)</f>
        <v>156</v>
      </c>
      <c r="CY71">
        <f>SUM(5,1,3,92,55)</f>
        <v>156</v>
      </c>
      <c r="CZ71" s="10">
        <v>156</v>
      </c>
      <c r="DA71">
        <f>SUM(5,1,3,92,55)</f>
        <v>156</v>
      </c>
      <c r="DB71" s="22">
        <v>157</v>
      </c>
      <c r="DC71" s="22">
        <v>158</v>
      </c>
      <c r="DD71" s="22">
        <v>158</v>
      </c>
      <c r="DE71" s="22">
        <v>158</v>
      </c>
      <c r="DF71" s="22">
        <v>158</v>
      </c>
      <c r="DG71" s="22">
        <v>158</v>
      </c>
      <c r="DH71" s="22">
        <v>158</v>
      </c>
      <c r="DI71" s="22">
        <v>159</v>
      </c>
      <c r="DJ71" s="22">
        <v>159</v>
      </c>
      <c r="DK71" s="22">
        <v>159</v>
      </c>
      <c r="DL71">
        <v>159</v>
      </c>
      <c r="DM71">
        <v>158</v>
      </c>
      <c r="DN71">
        <v>156</v>
      </c>
      <c r="DO71">
        <v>156</v>
      </c>
      <c r="DP71">
        <v>156</v>
      </c>
      <c r="DQ71">
        <v>156</v>
      </c>
      <c r="DR71">
        <v>153</v>
      </c>
      <c r="DS71">
        <v>154</v>
      </c>
      <c r="DT71">
        <v>154</v>
      </c>
      <c r="DU71">
        <v>153</v>
      </c>
      <c r="DV71">
        <v>153</v>
      </c>
      <c r="DW71">
        <v>153</v>
      </c>
      <c r="DX71">
        <v>153</v>
      </c>
      <c r="DY71">
        <v>152</v>
      </c>
      <c r="DZ71">
        <v>151</v>
      </c>
      <c r="EA71">
        <v>151</v>
      </c>
      <c r="EB71">
        <v>151</v>
      </c>
      <c r="EC71">
        <v>151</v>
      </c>
      <c r="ED71">
        <v>151</v>
      </c>
      <c r="EE71">
        <v>151</v>
      </c>
      <c r="EF71">
        <v>150</v>
      </c>
      <c r="EG71">
        <v>150</v>
      </c>
      <c r="EH71">
        <v>149</v>
      </c>
      <c r="EI71">
        <v>149</v>
      </c>
      <c r="EJ71">
        <v>149</v>
      </c>
      <c r="EK71">
        <v>149</v>
      </c>
      <c r="EL71">
        <v>149</v>
      </c>
      <c r="EM71">
        <v>148</v>
      </c>
      <c r="EN71">
        <v>148</v>
      </c>
      <c r="EO71">
        <v>149</v>
      </c>
      <c r="EP71">
        <v>149</v>
      </c>
      <c r="EQ71">
        <v>149</v>
      </c>
      <c r="ER71">
        <v>148</v>
      </c>
      <c r="ES71">
        <v>148</v>
      </c>
      <c r="ET71">
        <v>148</v>
      </c>
      <c r="EU71" s="1">
        <v>147</v>
      </c>
      <c r="EV71" s="1">
        <v>147</v>
      </c>
      <c r="EW71" s="1">
        <v>147</v>
      </c>
      <c r="EX71" s="1">
        <v>147</v>
      </c>
      <c r="EY71" s="1">
        <v>146</v>
      </c>
      <c r="EZ71" s="1">
        <v>146</v>
      </c>
      <c r="FA71" s="1">
        <v>146</v>
      </c>
      <c r="FB71" s="1">
        <v>146</v>
      </c>
      <c r="FC71" s="1">
        <v>146</v>
      </c>
      <c r="FD71" s="1">
        <v>146</v>
      </c>
      <c r="FE71" s="1">
        <v>146</v>
      </c>
      <c r="FF71" s="1">
        <v>145</v>
      </c>
      <c r="FG71" s="1">
        <v>145</v>
      </c>
      <c r="FH71" s="1">
        <v>146</v>
      </c>
      <c r="FI71" s="1">
        <v>146</v>
      </c>
      <c r="FJ71" s="1">
        <v>145</v>
      </c>
      <c r="FK71" s="1">
        <v>145</v>
      </c>
      <c r="FL71" s="28">
        <v>145</v>
      </c>
      <c r="FM71" s="28">
        <v>145</v>
      </c>
      <c r="FN71" s="28">
        <v>145</v>
      </c>
      <c r="FO71" s="28">
        <v>146</v>
      </c>
      <c r="FP71" s="28">
        <v>146</v>
      </c>
      <c r="FQ71" s="28">
        <v>148</v>
      </c>
      <c r="FR71" s="28">
        <v>147</v>
      </c>
      <c r="FS71">
        <v>147</v>
      </c>
      <c r="FT71">
        <v>148</v>
      </c>
      <c r="FU71">
        <v>148</v>
      </c>
      <c r="FV71">
        <v>149</v>
      </c>
      <c r="FW71">
        <v>149</v>
      </c>
      <c r="FX71">
        <v>149</v>
      </c>
      <c r="FY71">
        <v>149</v>
      </c>
      <c r="FZ71">
        <v>149</v>
      </c>
      <c r="GA71">
        <v>149</v>
      </c>
      <c r="GB71">
        <v>149</v>
      </c>
      <c r="GC71">
        <v>148</v>
      </c>
      <c r="GD71">
        <v>148</v>
      </c>
      <c r="GE71">
        <v>148</v>
      </c>
      <c r="GF71">
        <v>148</v>
      </c>
      <c r="GG71">
        <v>147</v>
      </c>
      <c r="GH71">
        <v>147</v>
      </c>
      <c r="GI71">
        <v>147</v>
      </c>
      <c r="GJ71">
        <v>147</v>
      </c>
      <c r="GK71">
        <v>147</v>
      </c>
      <c r="GL71">
        <v>148</v>
      </c>
      <c r="GM71">
        <v>148</v>
      </c>
      <c r="GN71">
        <v>147</v>
      </c>
      <c r="GO71">
        <v>146</v>
      </c>
      <c r="GP71">
        <v>146</v>
      </c>
      <c r="GQ71">
        <v>146</v>
      </c>
      <c r="GR71">
        <v>146</v>
      </c>
      <c r="GS71">
        <v>145</v>
      </c>
      <c r="GT71">
        <v>145</v>
      </c>
      <c r="GU71">
        <v>146</v>
      </c>
    </row>
    <row r="72" spans="1:203" x14ac:dyDescent="0.25">
      <c r="A72" s="2" t="s">
        <v>33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 s="4"/>
      <c r="U72" s="4"/>
      <c r="V72" s="4"/>
      <c r="W72" s="4"/>
      <c r="X72" s="4"/>
      <c r="Y72" s="4"/>
      <c r="Z72" s="4"/>
      <c r="AA72" s="4"/>
      <c r="AB72" s="4"/>
      <c r="AC72" s="4"/>
      <c r="AD72" s="12"/>
      <c r="AE72" s="12"/>
      <c r="AF72" s="9">
        <v>1</v>
      </c>
      <c r="AG72" s="9">
        <v>1</v>
      </c>
      <c r="AH72" s="9">
        <v>1</v>
      </c>
      <c r="AI72" s="9">
        <v>1</v>
      </c>
      <c r="AJ72" s="9">
        <v>1</v>
      </c>
      <c r="AK72" s="9">
        <v>1</v>
      </c>
      <c r="AL72" s="9">
        <v>1</v>
      </c>
      <c r="AM72" s="9">
        <v>1</v>
      </c>
      <c r="AN72" s="9">
        <v>1</v>
      </c>
      <c r="AO72" s="9">
        <v>1</v>
      </c>
      <c r="AP72" s="9">
        <v>1</v>
      </c>
      <c r="AQ72" s="9">
        <v>1</v>
      </c>
      <c r="AR72" s="9">
        <v>1</v>
      </c>
      <c r="AS72" s="10">
        <v>1</v>
      </c>
      <c r="AT72" s="10">
        <v>1</v>
      </c>
      <c r="AU72" s="10">
        <v>1</v>
      </c>
      <c r="AV72" s="10">
        <v>1</v>
      </c>
      <c r="AW72" s="10">
        <v>1</v>
      </c>
      <c r="AX72" s="10">
        <v>1</v>
      </c>
      <c r="AY72" s="10">
        <v>1</v>
      </c>
      <c r="AZ72" s="10">
        <v>1</v>
      </c>
      <c r="BA72" s="10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1</v>
      </c>
      <c r="CB72">
        <v>1</v>
      </c>
      <c r="CC72">
        <v>1</v>
      </c>
      <c r="CD72">
        <v>1</v>
      </c>
      <c r="CE72">
        <v>1</v>
      </c>
      <c r="CF72">
        <v>1</v>
      </c>
      <c r="CG72">
        <v>1</v>
      </c>
      <c r="CH72">
        <v>1</v>
      </c>
      <c r="CI72">
        <v>1</v>
      </c>
      <c r="CJ72">
        <v>1</v>
      </c>
      <c r="CK72">
        <v>1</v>
      </c>
      <c r="CL72">
        <v>1</v>
      </c>
      <c r="CM72">
        <v>1</v>
      </c>
      <c r="CN72">
        <v>1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1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1</v>
      </c>
      <c r="DB72">
        <v>2</v>
      </c>
      <c r="DC72">
        <v>2</v>
      </c>
      <c r="DD72" s="22">
        <v>2</v>
      </c>
      <c r="DE72" s="22">
        <v>2</v>
      </c>
      <c r="DF72" s="22">
        <v>2</v>
      </c>
      <c r="DG72" s="22">
        <v>2</v>
      </c>
      <c r="DH72" s="22">
        <v>2</v>
      </c>
      <c r="DI72" s="22">
        <v>2</v>
      </c>
      <c r="DJ72" s="22">
        <v>2</v>
      </c>
      <c r="DK72" s="22">
        <v>2</v>
      </c>
      <c r="DL72">
        <v>2</v>
      </c>
      <c r="DM72">
        <v>2</v>
      </c>
      <c r="DN72">
        <v>2</v>
      </c>
      <c r="DO72">
        <v>2</v>
      </c>
      <c r="DP72">
        <v>2</v>
      </c>
      <c r="DQ72">
        <v>2</v>
      </c>
      <c r="DR72">
        <v>2</v>
      </c>
      <c r="DS72">
        <v>2</v>
      </c>
      <c r="DT72">
        <v>2</v>
      </c>
      <c r="DU72">
        <v>2</v>
      </c>
      <c r="DV72">
        <v>2</v>
      </c>
      <c r="DW72">
        <v>2</v>
      </c>
      <c r="DX72">
        <v>2</v>
      </c>
      <c r="DY72">
        <v>2</v>
      </c>
      <c r="DZ72">
        <v>2</v>
      </c>
      <c r="EA72">
        <v>2</v>
      </c>
      <c r="EB72">
        <v>2</v>
      </c>
      <c r="EC72">
        <v>2</v>
      </c>
      <c r="ED72">
        <v>2</v>
      </c>
      <c r="EE72">
        <v>2</v>
      </c>
      <c r="EF72">
        <v>2</v>
      </c>
      <c r="EG72">
        <v>2</v>
      </c>
      <c r="EH72">
        <v>2</v>
      </c>
      <c r="EI72">
        <v>2</v>
      </c>
      <c r="EJ72">
        <v>2</v>
      </c>
      <c r="EK72">
        <v>2</v>
      </c>
      <c r="EL72">
        <v>2</v>
      </c>
      <c r="EM72">
        <v>2</v>
      </c>
      <c r="EN72">
        <v>2</v>
      </c>
      <c r="EO72">
        <v>2</v>
      </c>
      <c r="EP72">
        <v>2</v>
      </c>
      <c r="EQ72">
        <v>2</v>
      </c>
      <c r="ER72">
        <v>2</v>
      </c>
      <c r="ES72">
        <v>2</v>
      </c>
      <c r="ET72" s="1">
        <v>2</v>
      </c>
      <c r="EU72" s="1">
        <v>2</v>
      </c>
      <c r="EV72" s="1">
        <v>2</v>
      </c>
      <c r="EW72" s="1">
        <v>2</v>
      </c>
      <c r="EX72" s="1">
        <v>2</v>
      </c>
      <c r="EY72" s="1">
        <v>2</v>
      </c>
      <c r="EZ72" s="1">
        <v>2</v>
      </c>
      <c r="FA72" s="1">
        <v>2</v>
      </c>
      <c r="FB72" s="1">
        <v>2</v>
      </c>
      <c r="FC72" s="1">
        <v>2</v>
      </c>
      <c r="FD72" s="1">
        <v>6</v>
      </c>
      <c r="FE72" s="1">
        <v>6</v>
      </c>
      <c r="FF72" s="1">
        <v>6</v>
      </c>
      <c r="FG72" s="1">
        <v>6</v>
      </c>
      <c r="FH72" s="1">
        <v>6</v>
      </c>
      <c r="FI72" s="1">
        <v>6</v>
      </c>
      <c r="FJ72" s="1">
        <v>6</v>
      </c>
      <c r="FK72" s="1">
        <v>6</v>
      </c>
      <c r="FL72" s="28">
        <v>6</v>
      </c>
      <c r="FM72" s="28">
        <v>6</v>
      </c>
      <c r="FN72" s="28">
        <v>6</v>
      </c>
      <c r="FO72" s="28">
        <v>6</v>
      </c>
      <c r="FP72" s="28">
        <v>6</v>
      </c>
      <c r="FQ72" s="28">
        <v>6</v>
      </c>
      <c r="FR72" s="28">
        <v>6</v>
      </c>
      <c r="FS72">
        <v>6</v>
      </c>
      <c r="FT72">
        <v>6</v>
      </c>
      <c r="FU72">
        <v>6</v>
      </c>
      <c r="FV72">
        <v>9</v>
      </c>
      <c r="FW72">
        <v>9</v>
      </c>
      <c r="FX72">
        <v>9</v>
      </c>
      <c r="FY72">
        <v>10</v>
      </c>
      <c r="FZ72">
        <v>10</v>
      </c>
      <c r="GA72">
        <v>10</v>
      </c>
      <c r="GB72">
        <v>10</v>
      </c>
      <c r="GC72">
        <v>10</v>
      </c>
      <c r="GD72">
        <v>10</v>
      </c>
      <c r="GE72">
        <v>10</v>
      </c>
      <c r="GF72">
        <v>10</v>
      </c>
      <c r="GG72">
        <v>11</v>
      </c>
      <c r="GH72">
        <v>13</v>
      </c>
      <c r="GI72">
        <v>44</v>
      </c>
      <c r="GJ72">
        <v>46</v>
      </c>
      <c r="GK72">
        <v>46</v>
      </c>
      <c r="GL72">
        <v>47</v>
      </c>
      <c r="GM72">
        <v>53</v>
      </c>
      <c r="GN72">
        <v>54</v>
      </c>
      <c r="GO72">
        <v>54</v>
      </c>
      <c r="GP72">
        <v>55</v>
      </c>
      <c r="GQ72">
        <v>134</v>
      </c>
      <c r="GR72">
        <v>142</v>
      </c>
      <c r="GS72">
        <v>143</v>
      </c>
      <c r="GT72">
        <v>143</v>
      </c>
      <c r="GU72">
        <v>144</v>
      </c>
    </row>
    <row r="73" spans="1:203" x14ac:dyDescent="0.25">
      <c r="A73" s="2" t="s">
        <v>104</v>
      </c>
      <c r="S73" s="1"/>
      <c r="Z73">
        <v>1</v>
      </c>
      <c r="AA73">
        <v>2</v>
      </c>
      <c r="AB73">
        <v>2</v>
      </c>
      <c r="AC73">
        <v>3</v>
      </c>
      <c r="AD73" s="9">
        <v>3</v>
      </c>
      <c r="AE73" s="9">
        <v>3</v>
      </c>
      <c r="AF73" s="9">
        <v>3</v>
      </c>
      <c r="AG73" s="9">
        <v>3</v>
      </c>
      <c r="AH73" s="9">
        <v>3</v>
      </c>
      <c r="AI73" s="9">
        <v>3</v>
      </c>
      <c r="AJ73" s="9">
        <v>3</v>
      </c>
      <c r="AK73" s="9">
        <v>3</v>
      </c>
      <c r="AL73" s="9">
        <v>3</v>
      </c>
      <c r="AM73" s="9">
        <v>3</v>
      </c>
      <c r="AN73" s="9">
        <v>3</v>
      </c>
      <c r="AO73" s="9">
        <v>3</v>
      </c>
      <c r="AP73" s="9">
        <v>3</v>
      </c>
      <c r="AQ73" s="9">
        <v>3</v>
      </c>
      <c r="AR73" s="9">
        <v>3</v>
      </c>
      <c r="AS73" s="10">
        <v>3</v>
      </c>
      <c r="AT73" s="10">
        <v>3</v>
      </c>
      <c r="AU73" s="10">
        <v>3</v>
      </c>
      <c r="AV73" s="10">
        <v>3</v>
      </c>
      <c r="AW73" s="10">
        <v>3</v>
      </c>
      <c r="AX73" s="10">
        <v>3</v>
      </c>
      <c r="AY73" s="10">
        <v>3</v>
      </c>
      <c r="AZ73" s="10">
        <v>3</v>
      </c>
      <c r="BA73" s="10">
        <v>3</v>
      </c>
      <c r="BB73" s="10">
        <v>3</v>
      </c>
      <c r="BC73" s="10">
        <v>3</v>
      </c>
      <c r="BD73" s="10">
        <v>3</v>
      </c>
      <c r="BE73" s="10">
        <v>3</v>
      </c>
      <c r="BF73" s="10">
        <v>3</v>
      </c>
      <c r="BG73" s="10">
        <v>3</v>
      </c>
      <c r="BH73" s="10">
        <v>3</v>
      </c>
      <c r="BI73" s="10">
        <v>3</v>
      </c>
      <c r="BJ73" s="10">
        <v>4</v>
      </c>
      <c r="BK73" s="10">
        <v>4</v>
      </c>
      <c r="BL73" s="10">
        <v>4</v>
      </c>
      <c r="BM73" s="10">
        <v>4</v>
      </c>
      <c r="BN73" s="10">
        <v>4</v>
      </c>
      <c r="BO73" s="10">
        <v>4</v>
      </c>
      <c r="BP73" s="10">
        <v>5</v>
      </c>
      <c r="BQ73" s="10">
        <v>5</v>
      </c>
      <c r="BR73" s="10">
        <v>5</v>
      </c>
      <c r="BS73" s="10">
        <v>5</v>
      </c>
      <c r="BT73" s="10">
        <v>5</v>
      </c>
      <c r="BU73" s="10">
        <v>5</v>
      </c>
      <c r="BV73" s="10">
        <v>5</v>
      </c>
      <c r="BW73" s="10">
        <v>5</v>
      </c>
      <c r="BX73" s="10">
        <v>5</v>
      </c>
      <c r="BY73" s="10">
        <v>5</v>
      </c>
      <c r="BZ73" s="10">
        <v>6</v>
      </c>
      <c r="CA73" s="10">
        <v>6</v>
      </c>
      <c r="CB73" s="10">
        <v>6</v>
      </c>
      <c r="CC73" s="10">
        <v>6</v>
      </c>
      <c r="CD73" s="10">
        <v>6</v>
      </c>
      <c r="CE73" s="10">
        <v>6</v>
      </c>
      <c r="CF73" s="10">
        <v>6</v>
      </c>
      <c r="CG73" s="10">
        <v>6</v>
      </c>
      <c r="CH73" s="10">
        <v>6</v>
      </c>
      <c r="CI73" s="10">
        <v>6</v>
      </c>
      <c r="CJ73" s="10">
        <v>6</v>
      </c>
      <c r="CK73" s="10">
        <v>6</v>
      </c>
      <c r="CL73" s="10">
        <v>6</v>
      </c>
      <c r="CM73" s="10">
        <v>7</v>
      </c>
      <c r="CN73" s="10">
        <v>8</v>
      </c>
      <c r="CO73" s="10">
        <v>8</v>
      </c>
      <c r="CP73" s="10">
        <v>8</v>
      </c>
      <c r="CQ73" s="10">
        <v>9</v>
      </c>
      <c r="CR73" s="10">
        <v>9</v>
      </c>
      <c r="CS73" s="10">
        <v>15</v>
      </c>
      <c r="CT73" s="10">
        <v>15</v>
      </c>
      <c r="CU73" s="10">
        <v>15</v>
      </c>
      <c r="CV73" s="10">
        <v>22</v>
      </c>
      <c r="CW73" s="10">
        <v>27</v>
      </c>
      <c r="CX73" s="10">
        <v>37</v>
      </c>
      <c r="CY73" s="10">
        <v>51</v>
      </c>
      <c r="CZ73" s="10">
        <v>51</v>
      </c>
      <c r="DA73" s="10">
        <v>51</v>
      </c>
      <c r="DB73" s="10">
        <v>51</v>
      </c>
      <c r="DC73" s="10">
        <v>52</v>
      </c>
      <c r="DD73" s="22">
        <v>55</v>
      </c>
      <c r="DE73" s="22">
        <v>57</v>
      </c>
      <c r="DF73" s="22">
        <v>57</v>
      </c>
      <c r="DG73" s="22">
        <v>57</v>
      </c>
      <c r="DH73" s="22">
        <v>63</v>
      </c>
      <c r="DI73" s="22">
        <v>63</v>
      </c>
      <c r="DJ73" s="22">
        <v>66</v>
      </c>
      <c r="DK73" s="22">
        <v>66</v>
      </c>
      <c r="DL73">
        <v>66</v>
      </c>
      <c r="DM73">
        <v>69</v>
      </c>
      <c r="DN73">
        <v>70</v>
      </c>
      <c r="DO73">
        <v>70</v>
      </c>
      <c r="DP73">
        <v>70</v>
      </c>
      <c r="DQ73">
        <v>70</v>
      </c>
      <c r="DR73">
        <v>70</v>
      </c>
      <c r="DS73">
        <v>70</v>
      </c>
      <c r="DT73">
        <v>74</v>
      </c>
      <c r="DU73">
        <v>78</v>
      </c>
      <c r="DV73">
        <v>78</v>
      </c>
      <c r="DW73">
        <v>78</v>
      </c>
      <c r="DX73">
        <v>80</v>
      </c>
      <c r="DY73">
        <v>85</v>
      </c>
      <c r="DZ73">
        <v>86</v>
      </c>
      <c r="EA73">
        <v>86</v>
      </c>
      <c r="EB73">
        <v>95</v>
      </c>
      <c r="EC73">
        <v>95</v>
      </c>
      <c r="ED73">
        <v>97</v>
      </c>
      <c r="EE73">
        <v>97</v>
      </c>
      <c r="EF73">
        <v>98</v>
      </c>
      <c r="EG73">
        <v>98</v>
      </c>
      <c r="EH73">
        <v>98</v>
      </c>
      <c r="EI73">
        <v>98</v>
      </c>
      <c r="EJ73">
        <v>98</v>
      </c>
      <c r="EK73">
        <v>117</v>
      </c>
      <c r="EL73">
        <v>121</v>
      </c>
      <c r="EM73">
        <v>124</v>
      </c>
      <c r="EN73">
        <v>126</v>
      </c>
      <c r="EO73">
        <v>126</v>
      </c>
      <c r="EP73">
        <v>126</v>
      </c>
      <c r="EQ73">
        <v>126</v>
      </c>
      <c r="ER73">
        <v>127</v>
      </c>
      <c r="ES73">
        <v>128</v>
      </c>
      <c r="ET73" s="1">
        <v>130</v>
      </c>
      <c r="EU73" s="1">
        <v>130</v>
      </c>
      <c r="EV73" s="1">
        <v>130</v>
      </c>
      <c r="EW73" s="1">
        <v>130</v>
      </c>
      <c r="EX73" s="1">
        <v>129</v>
      </c>
      <c r="EY73" s="1">
        <v>130</v>
      </c>
      <c r="EZ73" s="1">
        <v>132</v>
      </c>
      <c r="FA73" s="1">
        <v>134</v>
      </c>
      <c r="FB73" s="1">
        <v>134</v>
      </c>
      <c r="FC73" s="1">
        <v>134</v>
      </c>
      <c r="FD73" s="1">
        <v>134</v>
      </c>
      <c r="FE73" s="1">
        <v>133</v>
      </c>
      <c r="FF73" s="1">
        <v>134</v>
      </c>
      <c r="FG73" s="1">
        <v>134</v>
      </c>
      <c r="FH73" s="1">
        <v>134</v>
      </c>
      <c r="FI73" s="1">
        <v>134</v>
      </c>
      <c r="FJ73" s="1">
        <v>134</v>
      </c>
      <c r="FK73" s="1">
        <v>134</v>
      </c>
      <c r="FL73" s="28">
        <v>133</v>
      </c>
      <c r="FM73" s="28">
        <v>133</v>
      </c>
      <c r="FN73" s="28">
        <v>133</v>
      </c>
      <c r="FO73" s="28">
        <v>133</v>
      </c>
      <c r="FP73" s="28">
        <v>133</v>
      </c>
      <c r="FQ73" s="28">
        <v>133</v>
      </c>
      <c r="FR73" s="28">
        <v>133</v>
      </c>
      <c r="FS73">
        <v>133</v>
      </c>
      <c r="FT73">
        <v>134</v>
      </c>
      <c r="FU73">
        <v>134</v>
      </c>
      <c r="FV73">
        <v>134</v>
      </c>
      <c r="FW73">
        <v>134</v>
      </c>
      <c r="FX73">
        <v>135</v>
      </c>
      <c r="FY73">
        <v>136</v>
      </c>
      <c r="FZ73">
        <v>136</v>
      </c>
      <c r="GA73">
        <v>136</v>
      </c>
      <c r="GB73">
        <v>136</v>
      </c>
      <c r="GC73">
        <v>135</v>
      </c>
      <c r="GD73">
        <v>134</v>
      </c>
      <c r="GE73">
        <v>134</v>
      </c>
      <c r="GF73">
        <v>134</v>
      </c>
      <c r="GG73">
        <v>132</v>
      </c>
      <c r="GH73">
        <v>133</v>
      </c>
      <c r="GI73">
        <v>133</v>
      </c>
      <c r="GJ73">
        <v>136</v>
      </c>
      <c r="GK73">
        <v>136</v>
      </c>
      <c r="GL73">
        <v>135</v>
      </c>
      <c r="GM73">
        <v>135</v>
      </c>
      <c r="GN73">
        <v>134</v>
      </c>
      <c r="GO73">
        <v>133</v>
      </c>
      <c r="GP73">
        <v>134</v>
      </c>
      <c r="GQ73">
        <v>133</v>
      </c>
      <c r="GR73">
        <v>137</v>
      </c>
      <c r="GS73">
        <v>137</v>
      </c>
      <c r="GT73">
        <v>137</v>
      </c>
      <c r="GU73">
        <v>137</v>
      </c>
    </row>
    <row r="74" spans="1:203" ht="14.45" customHeight="1" x14ac:dyDescent="0.25">
      <c r="A74" s="2" t="s">
        <v>173</v>
      </c>
      <c r="B74">
        <v>4</v>
      </c>
      <c r="C74">
        <v>5</v>
      </c>
      <c r="D74">
        <v>5</v>
      </c>
      <c r="E74">
        <v>6</v>
      </c>
      <c r="F74" s="3">
        <v>5</v>
      </c>
      <c r="G74">
        <v>5</v>
      </c>
      <c r="H74">
        <v>6</v>
      </c>
      <c r="I74">
        <v>6</v>
      </c>
      <c r="J74" s="1">
        <v>8</v>
      </c>
      <c r="K74" s="1">
        <v>8</v>
      </c>
      <c r="L74" s="1">
        <v>8</v>
      </c>
      <c r="M74" s="1">
        <v>8</v>
      </c>
      <c r="N74" s="1">
        <v>8</v>
      </c>
      <c r="O74" s="3">
        <v>7</v>
      </c>
      <c r="P74" s="1">
        <v>7</v>
      </c>
      <c r="Q74" s="1">
        <v>7</v>
      </c>
      <c r="R74" s="1">
        <v>7</v>
      </c>
      <c r="S74" s="3">
        <v>3</v>
      </c>
      <c r="T74" s="1">
        <v>3</v>
      </c>
      <c r="U74" s="1">
        <v>3</v>
      </c>
      <c r="V74" s="1">
        <v>3</v>
      </c>
      <c r="W74" s="3">
        <v>2</v>
      </c>
      <c r="X74" s="1">
        <v>2</v>
      </c>
      <c r="Y74" s="1">
        <v>2</v>
      </c>
      <c r="Z74" s="1">
        <v>2</v>
      </c>
      <c r="AA74" s="3">
        <v>1</v>
      </c>
      <c r="AB74" s="1">
        <v>1</v>
      </c>
      <c r="AC74" s="1">
        <v>3</v>
      </c>
      <c r="AD74" s="10">
        <v>3</v>
      </c>
      <c r="AE74" s="10">
        <v>3</v>
      </c>
      <c r="AF74" s="10">
        <v>11</v>
      </c>
      <c r="AG74" s="10">
        <v>11</v>
      </c>
      <c r="AH74" s="10">
        <v>11</v>
      </c>
      <c r="AI74" s="10">
        <v>11</v>
      </c>
      <c r="AJ74" s="10">
        <v>11</v>
      </c>
      <c r="AK74" s="10">
        <v>11</v>
      </c>
      <c r="AL74" s="10">
        <v>11</v>
      </c>
      <c r="AM74" s="10">
        <v>11</v>
      </c>
      <c r="AN74" s="10">
        <v>11</v>
      </c>
      <c r="AO74" s="10">
        <v>11</v>
      </c>
      <c r="AP74" s="10">
        <v>11</v>
      </c>
      <c r="AQ74" s="10">
        <v>11</v>
      </c>
      <c r="AR74" s="10">
        <v>11</v>
      </c>
      <c r="AS74" s="10">
        <v>11</v>
      </c>
      <c r="AT74" s="10">
        <v>11</v>
      </c>
      <c r="AU74" s="10">
        <v>13</v>
      </c>
      <c r="AV74" s="10">
        <v>13</v>
      </c>
      <c r="AW74" s="10">
        <v>13</v>
      </c>
      <c r="AX74" s="10">
        <v>13</v>
      </c>
      <c r="AY74" s="10">
        <v>13</v>
      </c>
      <c r="AZ74" s="10">
        <v>13</v>
      </c>
      <c r="BA74" s="10">
        <v>13</v>
      </c>
      <c r="BB74" s="10">
        <v>13</v>
      </c>
      <c r="BC74" s="10">
        <v>13</v>
      </c>
      <c r="BD74" s="10">
        <v>13</v>
      </c>
      <c r="BE74" s="10">
        <v>13</v>
      </c>
      <c r="BF74" s="10">
        <v>13</v>
      </c>
      <c r="BG74" s="10">
        <v>13</v>
      </c>
      <c r="BH74" s="10">
        <v>13</v>
      </c>
      <c r="BI74" s="10">
        <v>13</v>
      </c>
      <c r="BJ74" s="10">
        <v>13</v>
      </c>
      <c r="BK74" s="10">
        <v>13</v>
      </c>
      <c r="BL74" s="10">
        <v>13</v>
      </c>
      <c r="BM74" s="10">
        <v>13</v>
      </c>
      <c r="BN74" s="10">
        <v>13</v>
      </c>
      <c r="BO74" s="10">
        <v>13</v>
      </c>
      <c r="BP74" s="10">
        <v>13</v>
      </c>
      <c r="BQ74" s="10">
        <v>13</v>
      </c>
      <c r="BR74" s="10">
        <v>13</v>
      </c>
      <c r="BS74" s="10">
        <v>13</v>
      </c>
      <c r="BT74" s="10">
        <v>13</v>
      </c>
      <c r="BU74" s="10">
        <v>13</v>
      </c>
      <c r="BV74" s="10">
        <v>14</v>
      </c>
      <c r="BW74" s="10">
        <v>14</v>
      </c>
      <c r="BX74" s="10">
        <v>14</v>
      </c>
      <c r="BY74" s="10">
        <v>14</v>
      </c>
      <c r="BZ74" s="10">
        <v>14</v>
      </c>
      <c r="CA74" s="10">
        <v>14</v>
      </c>
      <c r="CB74" s="10">
        <v>14</v>
      </c>
      <c r="CC74" s="10">
        <v>14</v>
      </c>
      <c r="CD74" s="10">
        <v>14</v>
      </c>
      <c r="CE74" s="10">
        <v>14</v>
      </c>
      <c r="CF74" s="10">
        <v>14</v>
      </c>
      <c r="CG74" s="10">
        <v>14</v>
      </c>
      <c r="CH74" s="10">
        <v>14</v>
      </c>
      <c r="CI74" s="10">
        <v>14</v>
      </c>
      <c r="CJ74" s="10">
        <v>14</v>
      </c>
      <c r="CK74" s="10">
        <v>14</v>
      </c>
      <c r="CL74" s="10">
        <v>14</v>
      </c>
      <c r="CM74" s="10">
        <v>14</v>
      </c>
      <c r="CN74" s="10">
        <v>14</v>
      </c>
      <c r="CO74" s="10">
        <v>13</v>
      </c>
      <c r="CP74" s="10">
        <v>13</v>
      </c>
      <c r="CQ74" s="10">
        <v>13</v>
      </c>
      <c r="CR74" s="10">
        <v>13</v>
      </c>
      <c r="CS74" s="10">
        <v>13</v>
      </c>
      <c r="CT74" s="10">
        <v>13</v>
      </c>
      <c r="CU74" s="10">
        <v>14</v>
      </c>
      <c r="CV74" s="10">
        <v>14</v>
      </c>
      <c r="CW74" s="10">
        <v>14</v>
      </c>
      <c r="CX74" s="10">
        <v>14</v>
      </c>
      <c r="CY74" s="10">
        <v>14</v>
      </c>
      <c r="CZ74" s="10">
        <v>14</v>
      </c>
      <c r="DA74" s="10">
        <v>14</v>
      </c>
      <c r="DB74" s="22">
        <v>14</v>
      </c>
      <c r="DC74" s="22">
        <v>14</v>
      </c>
      <c r="DD74" s="22">
        <v>20</v>
      </c>
      <c r="DE74" s="22">
        <v>22</v>
      </c>
      <c r="DF74" s="22">
        <v>22</v>
      </c>
      <c r="DG74" s="22">
        <v>24</v>
      </c>
      <c r="DH74" s="22">
        <v>25</v>
      </c>
      <c r="DI74" s="22">
        <v>27</v>
      </c>
      <c r="DJ74" s="22">
        <v>27</v>
      </c>
      <c r="DK74" s="22">
        <v>27</v>
      </c>
      <c r="DL74" s="1">
        <v>29</v>
      </c>
      <c r="DM74">
        <v>31</v>
      </c>
      <c r="DN74">
        <v>33</v>
      </c>
      <c r="DO74">
        <v>41</v>
      </c>
      <c r="DP74">
        <v>41</v>
      </c>
      <c r="DQ74">
        <v>41</v>
      </c>
      <c r="DR74">
        <v>44</v>
      </c>
      <c r="DS74">
        <v>45</v>
      </c>
      <c r="DT74">
        <v>46</v>
      </c>
      <c r="DU74">
        <v>46</v>
      </c>
      <c r="DV74">
        <v>46</v>
      </c>
      <c r="DW74">
        <v>46</v>
      </c>
      <c r="DX74">
        <v>46</v>
      </c>
      <c r="DY74">
        <v>48</v>
      </c>
      <c r="DZ74">
        <v>50</v>
      </c>
      <c r="EA74">
        <v>56</v>
      </c>
      <c r="EB74">
        <v>60</v>
      </c>
      <c r="EC74">
        <v>60</v>
      </c>
      <c r="ED74">
        <v>60</v>
      </c>
      <c r="EE74">
        <v>62</v>
      </c>
      <c r="EF74">
        <v>62</v>
      </c>
      <c r="EG74">
        <v>63</v>
      </c>
      <c r="EH74">
        <v>82</v>
      </c>
      <c r="EI74">
        <v>83</v>
      </c>
      <c r="EJ74">
        <v>83</v>
      </c>
      <c r="EK74">
        <v>83</v>
      </c>
      <c r="EL74">
        <v>88</v>
      </c>
      <c r="EM74">
        <v>89</v>
      </c>
      <c r="EN74">
        <v>93</v>
      </c>
      <c r="EO74">
        <v>93</v>
      </c>
      <c r="EP74">
        <v>93</v>
      </c>
      <c r="EQ74">
        <v>93</v>
      </c>
      <c r="ER74">
        <v>93</v>
      </c>
      <c r="ES74">
        <v>94</v>
      </c>
      <c r="ET74">
        <v>95</v>
      </c>
      <c r="EU74" s="1">
        <v>96</v>
      </c>
      <c r="EV74" s="1">
        <v>96</v>
      </c>
      <c r="EW74" s="1">
        <v>96</v>
      </c>
      <c r="EX74" s="1">
        <v>97</v>
      </c>
      <c r="EY74" s="1">
        <v>96</v>
      </c>
      <c r="EZ74" s="1">
        <v>99</v>
      </c>
      <c r="FA74" s="1">
        <v>104</v>
      </c>
      <c r="FB74" s="1">
        <v>104</v>
      </c>
      <c r="FC74" s="1">
        <v>108</v>
      </c>
      <c r="FD74" s="1">
        <v>109</v>
      </c>
      <c r="FE74" s="1">
        <v>109</v>
      </c>
      <c r="FF74" s="1">
        <v>109</v>
      </c>
      <c r="FG74" s="1">
        <v>120</v>
      </c>
      <c r="FH74" s="1">
        <v>120</v>
      </c>
      <c r="FI74" s="1">
        <v>121</v>
      </c>
      <c r="FJ74" s="1">
        <v>123</v>
      </c>
      <c r="FK74" s="1">
        <v>123</v>
      </c>
      <c r="FL74" s="28">
        <v>124</v>
      </c>
      <c r="FM74" s="28">
        <v>128</v>
      </c>
      <c r="FN74" s="28">
        <v>127</v>
      </c>
      <c r="FO74" s="28">
        <v>127</v>
      </c>
      <c r="FP74" s="28">
        <v>127</v>
      </c>
      <c r="FQ74" s="28">
        <v>127</v>
      </c>
      <c r="FR74" s="28">
        <v>127</v>
      </c>
      <c r="FS74">
        <v>127</v>
      </c>
      <c r="FT74">
        <v>127</v>
      </c>
      <c r="FU74">
        <v>126</v>
      </c>
      <c r="FV74">
        <v>126</v>
      </c>
      <c r="FW74">
        <v>126</v>
      </c>
      <c r="FX74" s="28">
        <v>127</v>
      </c>
      <c r="FY74" s="28">
        <v>128</v>
      </c>
      <c r="FZ74" s="28">
        <v>128</v>
      </c>
      <c r="GA74" s="28">
        <v>128</v>
      </c>
      <c r="GB74" s="28">
        <v>128</v>
      </c>
      <c r="GC74">
        <v>128</v>
      </c>
      <c r="GD74">
        <v>128</v>
      </c>
      <c r="GE74">
        <v>128</v>
      </c>
      <c r="GF74">
        <v>128</v>
      </c>
      <c r="GG74">
        <v>128</v>
      </c>
      <c r="GH74">
        <v>130</v>
      </c>
      <c r="GI74">
        <v>130</v>
      </c>
      <c r="GJ74">
        <v>131</v>
      </c>
      <c r="GK74">
        <v>131</v>
      </c>
      <c r="GL74">
        <v>134</v>
      </c>
      <c r="GM74">
        <v>134</v>
      </c>
      <c r="GN74">
        <v>134</v>
      </c>
      <c r="GO74">
        <v>136</v>
      </c>
      <c r="GP74">
        <v>136</v>
      </c>
      <c r="GQ74">
        <v>137</v>
      </c>
      <c r="GR74">
        <v>137</v>
      </c>
      <c r="GS74">
        <v>136</v>
      </c>
      <c r="GT74">
        <v>136</v>
      </c>
      <c r="GU74">
        <v>137</v>
      </c>
    </row>
    <row r="75" spans="1:203" x14ac:dyDescent="0.25">
      <c r="A75" s="2" t="s">
        <v>106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>
        <v>1</v>
      </c>
      <c r="AB75" s="1">
        <v>1</v>
      </c>
      <c r="AC75" s="1">
        <v>1</v>
      </c>
      <c r="AD75" s="1">
        <v>1</v>
      </c>
      <c r="AE75" s="1">
        <v>1</v>
      </c>
      <c r="AF75" s="1">
        <v>1</v>
      </c>
      <c r="AG75" s="10">
        <v>1</v>
      </c>
      <c r="AH75" s="10">
        <v>1</v>
      </c>
      <c r="AI75" s="10">
        <v>1</v>
      </c>
      <c r="AJ75" s="10">
        <v>1</v>
      </c>
      <c r="AK75" s="10">
        <v>1</v>
      </c>
      <c r="AL75" s="10">
        <v>1</v>
      </c>
      <c r="AM75" s="10">
        <v>1</v>
      </c>
      <c r="AN75" s="10">
        <v>1</v>
      </c>
      <c r="AO75" s="10">
        <v>1</v>
      </c>
      <c r="AP75" s="10">
        <v>1</v>
      </c>
      <c r="AQ75" s="10">
        <v>1</v>
      </c>
      <c r="AR75" s="10">
        <v>1</v>
      </c>
      <c r="AS75" s="10">
        <v>1</v>
      </c>
      <c r="AT75" s="10">
        <v>1</v>
      </c>
      <c r="AU75" s="10">
        <v>1</v>
      </c>
      <c r="AV75" s="10">
        <v>1</v>
      </c>
      <c r="AW75" s="10">
        <v>1</v>
      </c>
      <c r="AX75" s="10">
        <v>1</v>
      </c>
      <c r="AY75" s="10">
        <v>1</v>
      </c>
      <c r="AZ75" s="10">
        <v>1</v>
      </c>
      <c r="BA75" s="10">
        <v>1</v>
      </c>
      <c r="BB75" s="10">
        <v>1</v>
      </c>
      <c r="BC75" s="10">
        <v>1</v>
      </c>
      <c r="BD75" s="10">
        <v>1</v>
      </c>
      <c r="BE75" s="10">
        <v>1</v>
      </c>
      <c r="BF75" s="10">
        <v>1</v>
      </c>
      <c r="BG75" s="10">
        <v>1</v>
      </c>
      <c r="BH75" s="10">
        <v>1</v>
      </c>
      <c r="BI75" s="10">
        <v>1</v>
      </c>
      <c r="BJ75" s="10">
        <v>1</v>
      </c>
      <c r="BK75" s="10">
        <v>1</v>
      </c>
      <c r="BL75" s="10">
        <v>1</v>
      </c>
      <c r="BM75" s="10">
        <v>1</v>
      </c>
      <c r="BN75" s="10">
        <v>1</v>
      </c>
      <c r="BO75" s="10">
        <v>1</v>
      </c>
      <c r="BP75" s="10">
        <v>1</v>
      </c>
      <c r="BQ75" s="10">
        <v>1</v>
      </c>
      <c r="BR75" s="10">
        <v>1</v>
      </c>
      <c r="BS75" s="10">
        <v>1</v>
      </c>
      <c r="BT75" s="10">
        <v>1</v>
      </c>
      <c r="BU75" s="10">
        <v>1</v>
      </c>
      <c r="BV75" s="10">
        <v>1</v>
      </c>
      <c r="BW75" s="10">
        <v>1</v>
      </c>
      <c r="BX75" s="10">
        <v>1</v>
      </c>
      <c r="BY75" s="10">
        <v>1</v>
      </c>
      <c r="BZ75" s="10">
        <v>1</v>
      </c>
      <c r="CA75" s="10">
        <v>1</v>
      </c>
      <c r="CB75" s="10">
        <v>1</v>
      </c>
      <c r="CC75" s="10">
        <v>1</v>
      </c>
      <c r="CD75" s="10">
        <v>1</v>
      </c>
      <c r="CE75" s="10">
        <v>1</v>
      </c>
      <c r="CF75" s="10">
        <v>1</v>
      </c>
      <c r="CG75" s="10">
        <v>1</v>
      </c>
      <c r="CH75" s="10">
        <v>1</v>
      </c>
      <c r="CI75" s="10">
        <v>1</v>
      </c>
      <c r="CJ75" s="10">
        <v>1</v>
      </c>
      <c r="CK75" s="10">
        <v>1</v>
      </c>
      <c r="CL75" s="10">
        <v>1</v>
      </c>
      <c r="CM75" s="10">
        <v>1</v>
      </c>
      <c r="CN75" s="10">
        <v>1</v>
      </c>
      <c r="CO75" s="10">
        <v>1</v>
      </c>
      <c r="CP75" s="10">
        <v>1</v>
      </c>
      <c r="CQ75" s="10">
        <v>1</v>
      </c>
      <c r="CR75" s="10">
        <v>1</v>
      </c>
      <c r="CS75" s="10">
        <v>1</v>
      </c>
      <c r="CT75" s="10">
        <v>1</v>
      </c>
      <c r="CU75" s="10">
        <v>1</v>
      </c>
      <c r="CV75" s="10">
        <v>1</v>
      </c>
      <c r="CW75" s="10">
        <v>1</v>
      </c>
      <c r="CX75" s="10">
        <v>1</v>
      </c>
      <c r="CY75" s="10">
        <v>1</v>
      </c>
      <c r="CZ75" s="10">
        <v>1</v>
      </c>
      <c r="DA75" s="10">
        <v>1</v>
      </c>
      <c r="DB75" s="22">
        <v>1</v>
      </c>
      <c r="DC75" s="22">
        <v>1</v>
      </c>
      <c r="DD75" s="22">
        <v>1</v>
      </c>
      <c r="DE75" s="22">
        <v>1</v>
      </c>
      <c r="DF75" s="22">
        <v>1</v>
      </c>
      <c r="DG75" s="22">
        <v>1</v>
      </c>
      <c r="DH75" s="22">
        <v>2</v>
      </c>
      <c r="DI75" s="22">
        <v>2</v>
      </c>
      <c r="DJ75" s="22">
        <v>2</v>
      </c>
      <c r="DK75" s="22">
        <v>2</v>
      </c>
      <c r="DL75">
        <v>2</v>
      </c>
      <c r="DM75">
        <v>2</v>
      </c>
      <c r="DN75">
        <v>2</v>
      </c>
      <c r="DO75">
        <v>2</v>
      </c>
      <c r="DP75">
        <v>2</v>
      </c>
      <c r="DQ75">
        <v>2</v>
      </c>
      <c r="DR75">
        <v>2</v>
      </c>
      <c r="DS75">
        <v>2</v>
      </c>
      <c r="DT75">
        <v>2</v>
      </c>
      <c r="DU75">
        <v>2</v>
      </c>
      <c r="DV75">
        <v>2</v>
      </c>
      <c r="DW75">
        <v>2</v>
      </c>
      <c r="DX75">
        <v>2</v>
      </c>
      <c r="DY75">
        <v>2</v>
      </c>
      <c r="DZ75">
        <v>2</v>
      </c>
      <c r="EA75">
        <v>3</v>
      </c>
      <c r="EB75">
        <v>4</v>
      </c>
      <c r="EC75">
        <v>4</v>
      </c>
      <c r="ED75">
        <v>6</v>
      </c>
      <c r="EE75">
        <v>10</v>
      </c>
      <c r="EF75">
        <v>10</v>
      </c>
      <c r="EG75">
        <v>11</v>
      </c>
      <c r="EH75">
        <v>16</v>
      </c>
      <c r="EI75">
        <v>16</v>
      </c>
      <c r="EJ75">
        <v>16</v>
      </c>
      <c r="EK75">
        <v>16</v>
      </c>
      <c r="EL75">
        <v>16</v>
      </c>
      <c r="EM75">
        <v>16</v>
      </c>
      <c r="EN75">
        <v>16</v>
      </c>
      <c r="EO75">
        <v>16</v>
      </c>
      <c r="EP75">
        <v>16</v>
      </c>
      <c r="EQ75" s="1">
        <v>16</v>
      </c>
      <c r="ER75" s="1">
        <v>16</v>
      </c>
      <c r="ES75" s="1">
        <v>16</v>
      </c>
      <c r="ET75" s="1">
        <v>16</v>
      </c>
      <c r="EU75" s="1">
        <v>15</v>
      </c>
      <c r="EV75" s="1">
        <v>15</v>
      </c>
      <c r="EW75" s="1">
        <v>15</v>
      </c>
      <c r="EX75" s="1">
        <v>15</v>
      </c>
      <c r="EY75" s="1">
        <v>15</v>
      </c>
      <c r="EZ75" s="1">
        <v>15</v>
      </c>
      <c r="FA75" s="1">
        <v>15</v>
      </c>
      <c r="FB75" s="1">
        <v>20</v>
      </c>
      <c r="FC75" s="1">
        <v>20</v>
      </c>
      <c r="FD75" s="1">
        <v>20</v>
      </c>
      <c r="FE75" s="1">
        <v>20</v>
      </c>
      <c r="FF75" s="1">
        <v>33</v>
      </c>
      <c r="FG75" s="1">
        <v>34</v>
      </c>
      <c r="FH75" s="1">
        <v>46</v>
      </c>
      <c r="FI75" s="1">
        <v>51</v>
      </c>
      <c r="FJ75" s="1">
        <v>52</v>
      </c>
      <c r="FK75" s="1">
        <v>53</v>
      </c>
      <c r="FL75" s="28">
        <v>58</v>
      </c>
      <c r="FM75" s="28">
        <v>58</v>
      </c>
      <c r="FN75" s="28">
        <v>63</v>
      </c>
      <c r="FO75" s="28">
        <v>81</v>
      </c>
      <c r="FP75" s="28">
        <v>97</v>
      </c>
      <c r="FQ75" s="28">
        <v>102</v>
      </c>
      <c r="FR75" s="28">
        <v>102</v>
      </c>
      <c r="FS75">
        <v>102</v>
      </c>
      <c r="FT75">
        <v>113</v>
      </c>
      <c r="FU75">
        <v>113</v>
      </c>
      <c r="FV75">
        <v>115</v>
      </c>
      <c r="FW75">
        <v>116</v>
      </c>
      <c r="FX75">
        <v>115</v>
      </c>
      <c r="FY75">
        <v>118</v>
      </c>
      <c r="FZ75">
        <v>118</v>
      </c>
      <c r="GA75">
        <v>121</v>
      </c>
      <c r="GB75">
        <v>121</v>
      </c>
      <c r="GC75">
        <v>124</v>
      </c>
      <c r="GD75">
        <v>125</v>
      </c>
      <c r="GE75">
        <v>125</v>
      </c>
      <c r="GF75">
        <v>125</v>
      </c>
      <c r="GG75">
        <v>124</v>
      </c>
      <c r="GH75">
        <v>125</v>
      </c>
      <c r="GI75">
        <v>125</v>
      </c>
      <c r="GJ75">
        <v>125</v>
      </c>
      <c r="GK75">
        <v>126</v>
      </c>
      <c r="GL75">
        <v>128</v>
      </c>
      <c r="GM75">
        <v>129</v>
      </c>
      <c r="GN75">
        <v>129</v>
      </c>
      <c r="GO75">
        <v>130</v>
      </c>
      <c r="GP75">
        <v>131</v>
      </c>
      <c r="GQ75">
        <v>133</v>
      </c>
      <c r="GR75">
        <v>133</v>
      </c>
      <c r="GS75">
        <v>132</v>
      </c>
      <c r="GT75">
        <v>132</v>
      </c>
      <c r="GU75">
        <v>132</v>
      </c>
    </row>
    <row r="76" spans="1:203" x14ac:dyDescent="0.25">
      <c r="A76" s="2" t="s">
        <v>220</v>
      </c>
      <c r="S76" s="1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10"/>
      <c r="AT76" s="10"/>
      <c r="AU76" s="10"/>
      <c r="AV76" s="10"/>
      <c r="AW76" s="10"/>
      <c r="AX76" s="10"/>
      <c r="AY76" s="10">
        <v>1</v>
      </c>
      <c r="AZ76" s="10">
        <v>1</v>
      </c>
      <c r="BA76">
        <v>1</v>
      </c>
      <c r="BB76">
        <v>1</v>
      </c>
      <c r="BC76" s="10">
        <v>1</v>
      </c>
      <c r="BD76" s="10">
        <v>1</v>
      </c>
      <c r="BE76" s="10">
        <v>1</v>
      </c>
      <c r="BF76" s="10">
        <v>1</v>
      </c>
      <c r="BG76" s="10">
        <v>1</v>
      </c>
      <c r="BH76" s="10">
        <v>1</v>
      </c>
      <c r="BI76" s="10">
        <v>1</v>
      </c>
      <c r="BJ76" s="10">
        <v>1</v>
      </c>
      <c r="BK76" s="10">
        <v>1</v>
      </c>
      <c r="BL76" s="10">
        <v>1</v>
      </c>
      <c r="BM76" s="10">
        <v>1</v>
      </c>
      <c r="BN76" s="10">
        <v>1</v>
      </c>
      <c r="BO76" s="10">
        <v>1</v>
      </c>
      <c r="BP76" s="10">
        <v>1</v>
      </c>
      <c r="BQ76" s="10">
        <v>2</v>
      </c>
      <c r="BR76" s="10">
        <v>2</v>
      </c>
      <c r="BS76" s="10">
        <v>3</v>
      </c>
      <c r="BT76" s="10">
        <v>3</v>
      </c>
      <c r="BU76" s="10">
        <v>3</v>
      </c>
      <c r="BV76" s="10">
        <v>3</v>
      </c>
      <c r="BW76" s="10">
        <v>3</v>
      </c>
      <c r="BX76" s="10">
        <v>3</v>
      </c>
      <c r="BY76" s="10">
        <v>3</v>
      </c>
      <c r="BZ76" s="10">
        <v>3</v>
      </c>
      <c r="CA76" s="10">
        <v>3</v>
      </c>
      <c r="CB76" s="10">
        <v>3</v>
      </c>
      <c r="CC76" s="10">
        <v>3</v>
      </c>
      <c r="CD76" s="10">
        <v>3</v>
      </c>
      <c r="CE76" s="10">
        <v>3</v>
      </c>
      <c r="CF76" s="10">
        <v>3</v>
      </c>
      <c r="CG76" s="10">
        <v>3</v>
      </c>
      <c r="CH76" s="10">
        <v>3</v>
      </c>
      <c r="CI76" s="10">
        <v>3</v>
      </c>
      <c r="CJ76" s="10">
        <v>3</v>
      </c>
      <c r="CK76" s="10">
        <v>3</v>
      </c>
      <c r="CL76" s="10">
        <v>3</v>
      </c>
      <c r="CM76" s="10">
        <v>3</v>
      </c>
      <c r="CN76" s="10">
        <v>3</v>
      </c>
      <c r="CO76" s="10">
        <v>4</v>
      </c>
      <c r="CP76" s="10">
        <v>4</v>
      </c>
      <c r="CQ76" s="10">
        <v>5</v>
      </c>
      <c r="CR76" s="10">
        <v>5</v>
      </c>
      <c r="CS76" s="10">
        <v>5</v>
      </c>
      <c r="CT76" s="10">
        <v>5</v>
      </c>
      <c r="CU76" s="10">
        <v>5</v>
      </c>
      <c r="CV76" s="10">
        <v>5</v>
      </c>
      <c r="CW76" s="10">
        <v>5</v>
      </c>
      <c r="CX76" s="10">
        <v>5</v>
      </c>
      <c r="CY76" s="10">
        <v>5</v>
      </c>
      <c r="CZ76" s="10">
        <v>5</v>
      </c>
      <c r="DA76" s="10">
        <v>5</v>
      </c>
      <c r="DB76" s="10">
        <v>5</v>
      </c>
      <c r="DC76" s="10">
        <v>5</v>
      </c>
      <c r="DD76" s="10">
        <v>5</v>
      </c>
      <c r="DE76" s="22">
        <v>5</v>
      </c>
      <c r="DF76" s="22">
        <v>5</v>
      </c>
      <c r="DG76" s="22">
        <v>5</v>
      </c>
      <c r="DH76" s="22">
        <v>5</v>
      </c>
      <c r="DI76" s="22">
        <v>5</v>
      </c>
      <c r="DJ76" s="22">
        <v>6</v>
      </c>
      <c r="DK76" s="22">
        <v>6</v>
      </c>
      <c r="DL76">
        <v>10</v>
      </c>
      <c r="DM76">
        <v>15</v>
      </c>
      <c r="DN76">
        <v>17</v>
      </c>
      <c r="DO76">
        <v>17</v>
      </c>
      <c r="DP76">
        <v>17</v>
      </c>
      <c r="DQ76">
        <v>17</v>
      </c>
      <c r="DR76">
        <v>33</v>
      </c>
      <c r="DS76">
        <v>33</v>
      </c>
      <c r="DT76">
        <v>33</v>
      </c>
      <c r="DU76">
        <v>33</v>
      </c>
      <c r="DV76">
        <v>33</v>
      </c>
      <c r="DW76">
        <v>36</v>
      </c>
      <c r="DX76">
        <v>44</v>
      </c>
      <c r="DY76">
        <v>44</v>
      </c>
      <c r="DZ76">
        <v>57</v>
      </c>
      <c r="EA76">
        <v>63</v>
      </c>
      <c r="EB76">
        <v>63</v>
      </c>
      <c r="EC76">
        <v>63</v>
      </c>
      <c r="ED76">
        <v>63</v>
      </c>
      <c r="EE76">
        <v>68</v>
      </c>
      <c r="EF76">
        <v>70</v>
      </c>
      <c r="EG76">
        <v>72</v>
      </c>
      <c r="EH76">
        <v>73</v>
      </c>
      <c r="EI76">
        <v>73</v>
      </c>
      <c r="EJ76">
        <v>73</v>
      </c>
      <c r="EK76">
        <v>80</v>
      </c>
      <c r="EL76">
        <v>82</v>
      </c>
      <c r="EM76">
        <v>82</v>
      </c>
      <c r="EN76">
        <v>83</v>
      </c>
      <c r="EO76">
        <v>83</v>
      </c>
      <c r="EP76">
        <v>83</v>
      </c>
      <c r="EQ76">
        <v>83</v>
      </c>
      <c r="ER76">
        <v>86</v>
      </c>
      <c r="ES76">
        <v>86</v>
      </c>
      <c r="ET76" s="1">
        <v>89</v>
      </c>
      <c r="EU76" s="1">
        <v>89</v>
      </c>
      <c r="EV76" s="1">
        <v>89</v>
      </c>
      <c r="EW76" s="1">
        <v>89</v>
      </c>
      <c r="EX76" s="1">
        <v>93</v>
      </c>
      <c r="EY76" s="1">
        <v>92</v>
      </c>
      <c r="EZ76" s="1">
        <v>92</v>
      </c>
      <c r="FA76" s="1">
        <v>92</v>
      </c>
      <c r="FB76" s="1">
        <v>93</v>
      </c>
      <c r="FC76" s="1">
        <v>94</v>
      </c>
      <c r="FD76" s="1">
        <v>94</v>
      </c>
      <c r="FE76" s="1">
        <v>95</v>
      </c>
      <c r="FF76" s="1">
        <v>95</v>
      </c>
      <c r="FG76" s="1">
        <v>95</v>
      </c>
      <c r="FH76" s="1">
        <v>95</v>
      </c>
      <c r="FI76" s="1">
        <v>93</v>
      </c>
      <c r="FJ76" s="1">
        <v>93</v>
      </c>
      <c r="FK76" s="1">
        <v>93</v>
      </c>
      <c r="FL76" s="28">
        <v>92</v>
      </c>
      <c r="FM76" s="28">
        <v>92</v>
      </c>
      <c r="FN76" s="28">
        <v>92</v>
      </c>
      <c r="FO76" s="28">
        <v>92</v>
      </c>
      <c r="FP76" s="28">
        <v>92</v>
      </c>
      <c r="FQ76" s="28">
        <v>92</v>
      </c>
      <c r="FR76" s="28">
        <v>94</v>
      </c>
      <c r="FS76">
        <v>94</v>
      </c>
      <c r="FT76">
        <v>93</v>
      </c>
      <c r="FU76">
        <v>94</v>
      </c>
      <c r="FV76">
        <v>94</v>
      </c>
      <c r="FW76">
        <v>94</v>
      </c>
      <c r="FX76">
        <v>103</v>
      </c>
      <c r="FY76">
        <v>103</v>
      </c>
      <c r="FZ76">
        <v>103</v>
      </c>
      <c r="GA76">
        <v>103</v>
      </c>
      <c r="GB76">
        <v>103</v>
      </c>
      <c r="GC76">
        <v>103</v>
      </c>
      <c r="GD76">
        <v>103</v>
      </c>
      <c r="GE76">
        <v>103</v>
      </c>
      <c r="GF76">
        <v>103</v>
      </c>
      <c r="GG76">
        <v>104</v>
      </c>
      <c r="GH76">
        <v>108</v>
      </c>
      <c r="GI76">
        <v>114</v>
      </c>
      <c r="GJ76">
        <v>118</v>
      </c>
      <c r="GK76">
        <v>119</v>
      </c>
      <c r="GL76">
        <v>123</v>
      </c>
      <c r="GM76">
        <v>123</v>
      </c>
      <c r="GN76">
        <v>122</v>
      </c>
      <c r="GO76">
        <v>122</v>
      </c>
      <c r="GP76">
        <v>122</v>
      </c>
      <c r="GQ76">
        <v>128</v>
      </c>
      <c r="GR76">
        <v>127</v>
      </c>
      <c r="GS76">
        <v>127</v>
      </c>
      <c r="GT76">
        <v>130</v>
      </c>
      <c r="GU76">
        <v>131</v>
      </c>
    </row>
    <row r="77" spans="1:203" x14ac:dyDescent="0.25">
      <c r="A77" s="5" t="s">
        <v>84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>
        <v>1</v>
      </c>
      <c r="T77" s="1">
        <v>1</v>
      </c>
      <c r="U77" s="1">
        <v>1</v>
      </c>
      <c r="V77" s="1">
        <v>1</v>
      </c>
      <c r="W77" s="1">
        <v>1</v>
      </c>
      <c r="X77" s="1">
        <v>1</v>
      </c>
      <c r="Y77" s="1">
        <v>1</v>
      </c>
      <c r="Z77" s="1">
        <v>1</v>
      </c>
      <c r="AA77" s="1">
        <v>1</v>
      </c>
      <c r="AB77" s="1">
        <v>1</v>
      </c>
      <c r="AC77" s="1">
        <v>1</v>
      </c>
      <c r="AD77" s="10">
        <v>1</v>
      </c>
      <c r="AE77" s="10">
        <v>1</v>
      </c>
      <c r="AF77" s="10">
        <v>2</v>
      </c>
      <c r="AG77" s="10">
        <v>2</v>
      </c>
      <c r="AH77" s="10">
        <v>2</v>
      </c>
      <c r="AI77" s="10">
        <v>2</v>
      </c>
      <c r="AJ77" s="10">
        <v>2</v>
      </c>
      <c r="AK77" s="10">
        <v>2</v>
      </c>
      <c r="AL77" s="10">
        <v>2</v>
      </c>
      <c r="AM77" s="10">
        <v>2</v>
      </c>
      <c r="AN77" s="10">
        <v>2</v>
      </c>
      <c r="AO77" s="10">
        <v>2</v>
      </c>
      <c r="AP77" s="10">
        <v>2</v>
      </c>
      <c r="AQ77" s="10">
        <v>2</v>
      </c>
      <c r="AR77" s="10">
        <v>2</v>
      </c>
      <c r="AS77" s="10">
        <v>2</v>
      </c>
      <c r="AT77" s="10">
        <v>2</v>
      </c>
      <c r="AU77" s="10">
        <v>2</v>
      </c>
      <c r="AV77" s="10">
        <v>2</v>
      </c>
      <c r="AW77" s="10">
        <v>2</v>
      </c>
      <c r="AX77" s="10">
        <v>2</v>
      </c>
      <c r="AY77" s="10">
        <v>2</v>
      </c>
      <c r="AZ77" s="10">
        <v>2</v>
      </c>
      <c r="BA77" s="10">
        <v>2</v>
      </c>
      <c r="BB77" s="10">
        <v>2</v>
      </c>
      <c r="BC77" s="10">
        <v>2</v>
      </c>
      <c r="BD77" s="10">
        <v>2</v>
      </c>
      <c r="BE77" s="10">
        <v>2</v>
      </c>
      <c r="BF77" s="10">
        <v>2</v>
      </c>
      <c r="BG77" s="10">
        <v>2</v>
      </c>
      <c r="BH77" s="10">
        <v>2</v>
      </c>
      <c r="BI77" s="10">
        <v>2</v>
      </c>
      <c r="BJ77" s="10">
        <v>2</v>
      </c>
      <c r="BK77" s="10">
        <v>2</v>
      </c>
      <c r="BL77" s="10">
        <v>2</v>
      </c>
      <c r="BM77" s="10">
        <v>2</v>
      </c>
      <c r="BN77" s="10">
        <v>2</v>
      </c>
      <c r="BO77" s="10">
        <v>2</v>
      </c>
      <c r="BP77" s="10">
        <v>2</v>
      </c>
      <c r="BQ77" s="10">
        <v>2</v>
      </c>
      <c r="BR77" s="10">
        <v>2</v>
      </c>
      <c r="BS77" s="10">
        <v>2</v>
      </c>
      <c r="BT77" s="10">
        <v>2</v>
      </c>
      <c r="BU77" s="10">
        <v>2</v>
      </c>
      <c r="BV77" s="10">
        <v>2</v>
      </c>
      <c r="BW77" s="10">
        <v>2</v>
      </c>
      <c r="BX77" s="10">
        <v>2</v>
      </c>
      <c r="BY77" s="10">
        <v>2</v>
      </c>
      <c r="BZ77" s="10">
        <v>3</v>
      </c>
      <c r="CA77" s="10">
        <v>3</v>
      </c>
      <c r="CB77" s="10">
        <v>3</v>
      </c>
      <c r="CC77" s="10">
        <v>3</v>
      </c>
      <c r="CD77" s="10">
        <v>3</v>
      </c>
      <c r="CE77" s="10">
        <v>3</v>
      </c>
      <c r="CF77" s="10">
        <v>3</v>
      </c>
      <c r="CG77" s="10">
        <v>3</v>
      </c>
      <c r="CH77" s="10">
        <v>3</v>
      </c>
      <c r="CI77" s="10">
        <v>4</v>
      </c>
      <c r="CJ77" s="10">
        <v>4</v>
      </c>
      <c r="CK77" s="10">
        <v>4</v>
      </c>
      <c r="CL77" s="10">
        <v>4</v>
      </c>
      <c r="CM77" s="10">
        <v>4</v>
      </c>
      <c r="CN77" s="10">
        <v>6</v>
      </c>
      <c r="CO77" s="10">
        <v>7</v>
      </c>
      <c r="CP77" s="10">
        <v>7</v>
      </c>
      <c r="CQ77" s="10">
        <v>8</v>
      </c>
      <c r="CR77" s="10">
        <v>8</v>
      </c>
      <c r="CS77" s="10">
        <v>8</v>
      </c>
      <c r="CT77" s="10">
        <v>8</v>
      </c>
      <c r="CU77" s="10">
        <v>10</v>
      </c>
      <c r="CV77" s="10">
        <v>11</v>
      </c>
      <c r="CW77" s="10">
        <v>13</v>
      </c>
      <c r="CX77" s="10">
        <v>18</v>
      </c>
      <c r="CY77" s="10">
        <v>18</v>
      </c>
      <c r="CZ77" s="10">
        <v>18</v>
      </c>
      <c r="DA77" s="10">
        <v>18</v>
      </c>
      <c r="DB77" s="10">
        <v>24</v>
      </c>
      <c r="DC77" s="10">
        <v>29</v>
      </c>
      <c r="DD77" s="10">
        <v>44</v>
      </c>
      <c r="DE77" s="22">
        <v>44</v>
      </c>
      <c r="DF77" s="22">
        <v>44</v>
      </c>
      <c r="DG77" s="22">
        <v>48</v>
      </c>
      <c r="DH77" s="22">
        <v>51</v>
      </c>
      <c r="DI77" s="22">
        <v>53</v>
      </c>
      <c r="DJ77" s="22">
        <v>53</v>
      </c>
      <c r="DK77" s="22">
        <v>53</v>
      </c>
      <c r="DL77">
        <v>51</v>
      </c>
      <c r="DM77">
        <v>58</v>
      </c>
      <c r="DN77">
        <v>60</v>
      </c>
      <c r="DO77">
        <v>60</v>
      </c>
      <c r="DP77">
        <v>60</v>
      </c>
      <c r="DQ77">
        <v>61</v>
      </c>
      <c r="DR77">
        <v>65</v>
      </c>
      <c r="DS77">
        <v>66</v>
      </c>
      <c r="DT77">
        <v>66</v>
      </c>
      <c r="DU77">
        <v>66</v>
      </c>
      <c r="DV77">
        <v>66</v>
      </c>
      <c r="DW77">
        <v>66</v>
      </c>
      <c r="DX77">
        <v>66</v>
      </c>
      <c r="DY77">
        <v>72</v>
      </c>
      <c r="DZ77">
        <v>72</v>
      </c>
      <c r="EA77">
        <v>74</v>
      </c>
      <c r="EB77">
        <v>74</v>
      </c>
      <c r="EC77">
        <v>74</v>
      </c>
      <c r="ED77">
        <v>75</v>
      </c>
      <c r="EE77">
        <v>75</v>
      </c>
      <c r="EF77">
        <v>78</v>
      </c>
      <c r="EG77">
        <v>82</v>
      </c>
      <c r="EH77">
        <v>82</v>
      </c>
      <c r="EI77">
        <v>82</v>
      </c>
      <c r="EJ77">
        <v>82</v>
      </c>
      <c r="EK77">
        <v>83</v>
      </c>
      <c r="EL77">
        <v>95</v>
      </c>
      <c r="EM77">
        <v>98</v>
      </c>
      <c r="EN77">
        <v>98</v>
      </c>
      <c r="EO77">
        <v>98</v>
      </c>
      <c r="EP77">
        <v>98</v>
      </c>
      <c r="EQ77">
        <v>98</v>
      </c>
      <c r="ER77">
        <v>99</v>
      </c>
      <c r="ES77">
        <v>99</v>
      </c>
      <c r="ET77">
        <v>99</v>
      </c>
      <c r="EU77" s="1">
        <v>99</v>
      </c>
      <c r="EV77" s="1">
        <v>99</v>
      </c>
      <c r="EW77" s="1">
        <v>100</v>
      </c>
      <c r="EX77" s="1">
        <v>100</v>
      </c>
      <c r="EY77" s="1">
        <v>99</v>
      </c>
      <c r="EZ77" s="1">
        <v>102</v>
      </c>
      <c r="FA77" s="1">
        <v>102</v>
      </c>
      <c r="FB77" s="1">
        <v>102</v>
      </c>
      <c r="FC77" s="1">
        <v>102</v>
      </c>
      <c r="FD77" s="1">
        <v>99</v>
      </c>
      <c r="FE77" s="1">
        <v>100</v>
      </c>
      <c r="FF77" s="1">
        <v>101</v>
      </c>
      <c r="FG77" s="1">
        <v>102</v>
      </c>
      <c r="FH77" s="1">
        <v>102</v>
      </c>
      <c r="FI77" s="1">
        <v>101</v>
      </c>
      <c r="FJ77" s="1">
        <v>102</v>
      </c>
      <c r="FK77" s="1">
        <v>102</v>
      </c>
      <c r="FL77" s="28">
        <v>101</v>
      </c>
      <c r="FM77" s="28">
        <v>100</v>
      </c>
      <c r="FN77" s="28">
        <v>96</v>
      </c>
      <c r="FO77" s="28">
        <v>97</v>
      </c>
      <c r="FP77" s="28">
        <v>94</v>
      </c>
      <c r="FQ77" s="28">
        <v>97</v>
      </c>
      <c r="FR77" s="28">
        <v>97</v>
      </c>
      <c r="FS77">
        <v>98</v>
      </c>
      <c r="FT77">
        <v>98</v>
      </c>
      <c r="FU77">
        <v>97</v>
      </c>
      <c r="FV77">
        <v>101</v>
      </c>
      <c r="FW77">
        <v>102</v>
      </c>
      <c r="FX77">
        <v>102</v>
      </c>
      <c r="FY77">
        <v>102</v>
      </c>
      <c r="FZ77">
        <v>102</v>
      </c>
      <c r="GA77">
        <v>101</v>
      </c>
      <c r="GB77">
        <v>102</v>
      </c>
      <c r="GC77">
        <v>103</v>
      </c>
      <c r="GD77">
        <v>104</v>
      </c>
      <c r="GE77">
        <v>104</v>
      </c>
      <c r="GF77">
        <v>104</v>
      </c>
      <c r="GG77">
        <v>111</v>
      </c>
      <c r="GH77">
        <v>112</v>
      </c>
      <c r="GI77">
        <v>113</v>
      </c>
      <c r="GJ77">
        <v>113</v>
      </c>
      <c r="GK77">
        <v>113</v>
      </c>
      <c r="GL77">
        <v>114</v>
      </c>
      <c r="GM77">
        <v>114</v>
      </c>
      <c r="GN77">
        <v>114</v>
      </c>
      <c r="GO77">
        <v>115</v>
      </c>
      <c r="GP77">
        <v>117</v>
      </c>
      <c r="GQ77">
        <v>119</v>
      </c>
      <c r="GR77">
        <v>123</v>
      </c>
      <c r="GS77">
        <v>128</v>
      </c>
      <c r="GT77">
        <v>128</v>
      </c>
      <c r="GU77">
        <v>128</v>
      </c>
    </row>
    <row r="78" spans="1:203" x14ac:dyDescent="0.25">
      <c r="A78" s="2" t="s">
        <v>181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>
        <v>2</v>
      </c>
      <c r="CE78" s="10">
        <v>2</v>
      </c>
      <c r="CF78" s="10">
        <v>2</v>
      </c>
      <c r="CG78" s="10">
        <v>2</v>
      </c>
      <c r="CH78" s="10">
        <v>4</v>
      </c>
      <c r="CI78" s="10">
        <v>6</v>
      </c>
      <c r="CJ78" s="10">
        <v>7</v>
      </c>
      <c r="CK78" s="10">
        <v>7</v>
      </c>
      <c r="CL78" s="10">
        <v>7</v>
      </c>
      <c r="CM78" s="10">
        <v>7</v>
      </c>
      <c r="CN78" s="10">
        <v>8</v>
      </c>
      <c r="CO78" s="10">
        <v>9</v>
      </c>
      <c r="CP78" s="10">
        <v>10</v>
      </c>
      <c r="CQ78" s="10">
        <v>10</v>
      </c>
      <c r="CR78" s="10">
        <v>10</v>
      </c>
      <c r="CS78" s="10">
        <v>10</v>
      </c>
      <c r="CT78" s="10">
        <v>10</v>
      </c>
      <c r="CU78" s="10">
        <v>10</v>
      </c>
      <c r="CV78" s="10">
        <v>11</v>
      </c>
      <c r="CW78" s="22">
        <v>11</v>
      </c>
      <c r="CX78" s="22">
        <v>12</v>
      </c>
      <c r="CY78" s="22">
        <v>12</v>
      </c>
      <c r="CZ78" s="22">
        <v>12</v>
      </c>
      <c r="DA78" s="22">
        <v>12</v>
      </c>
      <c r="DB78" s="22">
        <v>12</v>
      </c>
      <c r="DC78" s="22">
        <v>18</v>
      </c>
      <c r="DD78" s="22">
        <v>29</v>
      </c>
      <c r="DE78" s="22">
        <v>41</v>
      </c>
      <c r="DF78" s="22">
        <v>43</v>
      </c>
      <c r="DG78" s="22">
        <v>66</v>
      </c>
      <c r="DH78" s="22">
        <v>77</v>
      </c>
      <c r="DI78" s="22">
        <v>83</v>
      </c>
      <c r="DJ78" s="22">
        <v>86</v>
      </c>
      <c r="DK78" s="22">
        <v>86</v>
      </c>
      <c r="DL78">
        <v>89</v>
      </c>
      <c r="DM78">
        <v>96</v>
      </c>
      <c r="DN78">
        <v>96</v>
      </c>
      <c r="DO78">
        <v>96</v>
      </c>
      <c r="DP78">
        <v>96</v>
      </c>
      <c r="DQ78">
        <v>96</v>
      </c>
      <c r="DR78">
        <v>100</v>
      </c>
      <c r="DS78">
        <v>112</v>
      </c>
      <c r="DT78">
        <v>112</v>
      </c>
      <c r="DU78">
        <v>118</v>
      </c>
      <c r="DV78">
        <v>118</v>
      </c>
      <c r="DW78">
        <v>120</v>
      </c>
      <c r="DX78">
        <v>119</v>
      </c>
      <c r="DY78">
        <v>119</v>
      </c>
      <c r="DZ78">
        <v>119</v>
      </c>
      <c r="EA78">
        <v>119</v>
      </c>
      <c r="EB78">
        <v>119</v>
      </c>
      <c r="EC78">
        <v>119</v>
      </c>
      <c r="ED78">
        <v>119</v>
      </c>
      <c r="EE78">
        <v>121</v>
      </c>
      <c r="EF78">
        <v>121</v>
      </c>
      <c r="EG78">
        <v>120</v>
      </c>
      <c r="EH78">
        <v>121</v>
      </c>
      <c r="EI78">
        <v>123</v>
      </c>
      <c r="EJ78">
        <v>123</v>
      </c>
      <c r="EK78">
        <v>123</v>
      </c>
      <c r="EL78">
        <v>123</v>
      </c>
      <c r="EM78">
        <v>123</v>
      </c>
      <c r="EN78">
        <v>123</v>
      </c>
      <c r="EO78">
        <v>123</v>
      </c>
      <c r="EP78">
        <v>123</v>
      </c>
      <c r="EQ78">
        <v>123</v>
      </c>
      <c r="ER78" s="1">
        <v>123</v>
      </c>
      <c r="ES78" s="1">
        <v>123</v>
      </c>
      <c r="ET78" s="1">
        <v>123</v>
      </c>
      <c r="EU78" s="1">
        <v>121</v>
      </c>
      <c r="EV78" s="1">
        <v>121</v>
      </c>
      <c r="EW78" s="1">
        <v>121</v>
      </c>
      <c r="EX78" s="1">
        <v>121</v>
      </c>
      <c r="EY78" s="1">
        <v>121</v>
      </c>
      <c r="EZ78" s="1">
        <v>122</v>
      </c>
      <c r="FA78" s="1">
        <v>121</v>
      </c>
      <c r="FB78" s="1">
        <v>121</v>
      </c>
      <c r="FC78" s="1">
        <v>121</v>
      </c>
      <c r="FD78" s="1">
        <v>121</v>
      </c>
      <c r="FE78" s="1">
        <v>122</v>
      </c>
      <c r="FF78" s="1">
        <v>121</v>
      </c>
      <c r="FG78" s="1">
        <v>120</v>
      </c>
      <c r="FH78" s="1">
        <v>120</v>
      </c>
      <c r="FI78" s="1">
        <v>120</v>
      </c>
      <c r="FJ78" s="1">
        <v>119</v>
      </c>
      <c r="FK78" s="1">
        <v>119</v>
      </c>
      <c r="FL78" s="28">
        <v>119</v>
      </c>
      <c r="FM78" s="28">
        <v>119</v>
      </c>
      <c r="FN78" s="28">
        <v>119</v>
      </c>
      <c r="FO78" s="28">
        <v>119</v>
      </c>
      <c r="FP78" s="28">
        <v>119</v>
      </c>
      <c r="FQ78" s="28">
        <v>119</v>
      </c>
      <c r="FR78" s="28">
        <v>120</v>
      </c>
      <c r="FS78">
        <v>120</v>
      </c>
      <c r="FT78">
        <v>120</v>
      </c>
      <c r="FU78">
        <v>120</v>
      </c>
      <c r="FV78">
        <v>119</v>
      </c>
      <c r="FW78">
        <v>119</v>
      </c>
      <c r="FX78" s="28">
        <v>119</v>
      </c>
      <c r="FY78" s="28">
        <v>118</v>
      </c>
      <c r="FZ78" s="28">
        <v>118</v>
      </c>
      <c r="GA78" s="28">
        <v>118</v>
      </c>
      <c r="GB78" s="28">
        <v>118</v>
      </c>
      <c r="GC78">
        <v>118</v>
      </c>
      <c r="GD78">
        <v>117</v>
      </c>
      <c r="GE78">
        <v>117</v>
      </c>
      <c r="GF78">
        <v>117</v>
      </c>
      <c r="GG78">
        <v>117</v>
      </c>
      <c r="GH78">
        <v>120</v>
      </c>
      <c r="GI78">
        <v>120</v>
      </c>
      <c r="GJ78">
        <v>121</v>
      </c>
      <c r="GK78">
        <v>122</v>
      </c>
      <c r="GL78">
        <v>122</v>
      </c>
      <c r="GM78">
        <v>122</v>
      </c>
      <c r="GN78">
        <v>122</v>
      </c>
      <c r="GO78">
        <v>122</v>
      </c>
      <c r="GP78">
        <v>122</v>
      </c>
      <c r="GQ78">
        <v>123</v>
      </c>
      <c r="GR78">
        <v>123</v>
      </c>
      <c r="GS78">
        <v>123</v>
      </c>
      <c r="GT78">
        <v>123</v>
      </c>
      <c r="GU78">
        <v>123</v>
      </c>
    </row>
    <row r="79" spans="1:203" x14ac:dyDescent="0.25">
      <c r="A79" s="5" t="s">
        <v>93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>
        <v>1</v>
      </c>
      <c r="U79" s="4"/>
      <c r="V79" s="4"/>
      <c r="W79">
        <v>1</v>
      </c>
      <c r="X79" s="4"/>
      <c r="Y79" s="4"/>
      <c r="Z79" s="4"/>
      <c r="AA79" s="4"/>
      <c r="AB79" s="4"/>
      <c r="AC79" s="4"/>
      <c r="AD79" s="4"/>
      <c r="AE79" s="4"/>
      <c r="AF79" s="15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0">
        <v>1</v>
      </c>
      <c r="BO79" s="10">
        <v>1</v>
      </c>
      <c r="BP79" s="10">
        <v>1</v>
      </c>
      <c r="BQ79" s="10">
        <v>1</v>
      </c>
      <c r="BR79" s="10">
        <v>1</v>
      </c>
      <c r="BS79" s="10">
        <v>1</v>
      </c>
      <c r="BT79" s="10">
        <v>1</v>
      </c>
      <c r="BU79" s="10">
        <v>1</v>
      </c>
      <c r="BV79" s="10">
        <v>1</v>
      </c>
      <c r="BW79" s="10">
        <v>1</v>
      </c>
      <c r="BX79" s="10">
        <v>3</v>
      </c>
      <c r="BY79" s="10">
        <v>3</v>
      </c>
      <c r="BZ79" s="10">
        <v>3</v>
      </c>
      <c r="CA79" s="10">
        <v>3</v>
      </c>
      <c r="CB79" s="10">
        <v>3</v>
      </c>
      <c r="CC79" s="10">
        <v>3</v>
      </c>
      <c r="CD79" s="10">
        <v>3</v>
      </c>
      <c r="CE79" s="10">
        <v>3</v>
      </c>
      <c r="CF79" s="10">
        <v>3</v>
      </c>
      <c r="CG79" s="10">
        <v>3</v>
      </c>
      <c r="CH79" s="10">
        <v>3</v>
      </c>
      <c r="CI79" s="10">
        <v>10</v>
      </c>
      <c r="CJ79" s="10">
        <v>10</v>
      </c>
      <c r="CK79" s="10">
        <v>11</v>
      </c>
      <c r="CL79" s="10">
        <v>11</v>
      </c>
      <c r="CM79" s="10">
        <v>11</v>
      </c>
      <c r="CN79" s="10">
        <v>31</v>
      </c>
      <c r="CO79" s="10">
        <v>35</v>
      </c>
      <c r="CP79" s="10">
        <v>35</v>
      </c>
      <c r="CQ79" s="10">
        <v>36</v>
      </c>
      <c r="CR79" s="10">
        <v>36</v>
      </c>
      <c r="CS79" s="10">
        <v>37</v>
      </c>
      <c r="CT79" s="10">
        <v>37</v>
      </c>
      <c r="CU79" s="10">
        <v>40</v>
      </c>
      <c r="CV79" s="10">
        <v>40</v>
      </c>
      <c r="CW79" s="10">
        <v>44</v>
      </c>
      <c r="CX79" s="10">
        <v>44</v>
      </c>
      <c r="CY79" s="10">
        <v>44</v>
      </c>
      <c r="CZ79" s="10">
        <v>44</v>
      </c>
      <c r="DA79" s="10">
        <v>44</v>
      </c>
      <c r="DB79" s="22">
        <v>44</v>
      </c>
      <c r="DC79" s="22">
        <v>44</v>
      </c>
      <c r="DD79" s="22">
        <v>50</v>
      </c>
      <c r="DE79" s="22">
        <v>50</v>
      </c>
      <c r="DF79" s="22">
        <v>54</v>
      </c>
      <c r="DG79" s="22">
        <v>58</v>
      </c>
      <c r="DH79" s="22">
        <v>61</v>
      </c>
      <c r="DI79" s="22">
        <v>59</v>
      </c>
      <c r="DJ79" s="22">
        <v>60</v>
      </c>
      <c r="DK79" s="22">
        <v>60</v>
      </c>
      <c r="DL79" s="1">
        <v>61</v>
      </c>
      <c r="DM79">
        <v>62</v>
      </c>
      <c r="DN79">
        <v>62</v>
      </c>
      <c r="DO79">
        <v>61</v>
      </c>
      <c r="DP79">
        <v>62</v>
      </c>
      <c r="DQ79">
        <v>62</v>
      </c>
      <c r="DR79">
        <v>64</v>
      </c>
      <c r="DS79">
        <v>65</v>
      </c>
      <c r="DT79">
        <v>65</v>
      </c>
      <c r="DU79">
        <v>65</v>
      </c>
      <c r="DV79">
        <v>65</v>
      </c>
      <c r="DW79">
        <v>66</v>
      </c>
      <c r="DX79">
        <v>66</v>
      </c>
      <c r="DY79">
        <v>66</v>
      </c>
      <c r="DZ79">
        <v>66</v>
      </c>
      <c r="EA79">
        <v>66</v>
      </c>
      <c r="EB79">
        <v>66</v>
      </c>
      <c r="EC79">
        <v>66</v>
      </c>
      <c r="ED79">
        <v>67</v>
      </c>
      <c r="EE79">
        <v>66</v>
      </c>
      <c r="EF79">
        <v>66</v>
      </c>
      <c r="EG79">
        <v>65</v>
      </c>
      <c r="EH79">
        <v>65</v>
      </c>
      <c r="EI79">
        <v>64</v>
      </c>
      <c r="EJ79">
        <v>64</v>
      </c>
      <c r="EK79">
        <v>70</v>
      </c>
      <c r="EL79">
        <v>72</v>
      </c>
      <c r="EM79">
        <v>72</v>
      </c>
      <c r="EN79">
        <v>71</v>
      </c>
      <c r="EO79">
        <v>71</v>
      </c>
      <c r="EP79">
        <v>71</v>
      </c>
      <c r="EQ79">
        <v>72</v>
      </c>
      <c r="ER79">
        <v>72</v>
      </c>
      <c r="ES79">
        <v>66</v>
      </c>
      <c r="ET79" s="1">
        <v>72</v>
      </c>
      <c r="EU79" s="1">
        <v>72</v>
      </c>
      <c r="EV79" s="1">
        <v>72</v>
      </c>
      <c r="EW79" s="1">
        <v>75</v>
      </c>
      <c r="EX79" s="1">
        <v>75</v>
      </c>
      <c r="EY79" s="1">
        <v>77</v>
      </c>
      <c r="EZ79" s="1">
        <v>79</v>
      </c>
      <c r="FA79" s="1">
        <v>78</v>
      </c>
      <c r="FB79" s="1">
        <v>86</v>
      </c>
      <c r="FC79" s="1">
        <v>88</v>
      </c>
      <c r="FD79" s="1">
        <v>88</v>
      </c>
      <c r="FE79" s="1">
        <v>90</v>
      </c>
      <c r="FF79" s="1">
        <v>92</v>
      </c>
      <c r="FG79" s="1">
        <v>88</v>
      </c>
      <c r="FH79" s="1">
        <v>96</v>
      </c>
      <c r="FI79" s="1">
        <v>96</v>
      </c>
      <c r="FJ79" s="1">
        <v>97</v>
      </c>
      <c r="FK79" s="1">
        <v>97</v>
      </c>
      <c r="FL79" s="28">
        <v>102</v>
      </c>
      <c r="FM79" s="28">
        <v>102</v>
      </c>
      <c r="FN79" s="28">
        <v>104</v>
      </c>
      <c r="FO79" s="28">
        <v>101</v>
      </c>
      <c r="FP79" s="28">
        <v>101</v>
      </c>
      <c r="FQ79" s="28">
        <v>100</v>
      </c>
      <c r="FR79" s="28">
        <v>101</v>
      </c>
      <c r="FS79">
        <v>101</v>
      </c>
      <c r="FT79">
        <v>102</v>
      </c>
      <c r="FU79">
        <v>103</v>
      </c>
      <c r="FV79">
        <v>106</v>
      </c>
      <c r="FW79">
        <v>106</v>
      </c>
      <c r="FX79">
        <v>107</v>
      </c>
      <c r="FY79">
        <v>107</v>
      </c>
      <c r="FZ79">
        <v>106</v>
      </c>
      <c r="GA79">
        <v>106</v>
      </c>
      <c r="GB79">
        <v>106</v>
      </c>
      <c r="GC79">
        <v>105</v>
      </c>
      <c r="GD79">
        <v>104</v>
      </c>
      <c r="GE79">
        <v>104</v>
      </c>
      <c r="GF79">
        <v>104</v>
      </c>
      <c r="GG79">
        <v>106</v>
      </c>
      <c r="GH79">
        <v>106</v>
      </c>
      <c r="GI79">
        <v>105</v>
      </c>
      <c r="GJ79">
        <v>105</v>
      </c>
      <c r="GK79">
        <v>106</v>
      </c>
      <c r="GL79">
        <v>105</v>
      </c>
      <c r="GM79">
        <v>105</v>
      </c>
      <c r="GN79">
        <v>107</v>
      </c>
      <c r="GO79">
        <v>107</v>
      </c>
      <c r="GP79">
        <v>108</v>
      </c>
      <c r="GQ79">
        <v>110</v>
      </c>
      <c r="GR79">
        <v>112</v>
      </c>
      <c r="GS79">
        <v>115</v>
      </c>
      <c r="GT79">
        <v>116</v>
      </c>
      <c r="GU79">
        <v>117</v>
      </c>
    </row>
    <row r="80" spans="1:203" x14ac:dyDescent="0.25">
      <c r="A80" s="2" t="s">
        <v>58</v>
      </c>
      <c r="J80" s="1">
        <v>1</v>
      </c>
      <c r="K80" s="1">
        <v>1</v>
      </c>
      <c r="L80" s="1">
        <v>1</v>
      </c>
      <c r="M80" s="1">
        <v>1</v>
      </c>
      <c r="N80" s="1">
        <v>1</v>
      </c>
      <c r="O80" s="1">
        <v>1</v>
      </c>
      <c r="P80" s="1">
        <v>1</v>
      </c>
      <c r="Q80" s="1">
        <v>1</v>
      </c>
      <c r="R80" s="1">
        <v>1</v>
      </c>
      <c r="S80" s="1">
        <v>1</v>
      </c>
      <c r="T80" s="1">
        <v>1</v>
      </c>
      <c r="U80" s="1">
        <v>1</v>
      </c>
      <c r="V80" s="1">
        <v>1</v>
      </c>
      <c r="W80" s="1">
        <v>1</v>
      </c>
      <c r="X80" s="1">
        <v>1</v>
      </c>
      <c r="Y80" s="1">
        <v>2</v>
      </c>
      <c r="Z80" s="1">
        <v>2</v>
      </c>
      <c r="AA80" s="1">
        <v>2</v>
      </c>
      <c r="AB80" s="1">
        <v>2</v>
      </c>
      <c r="AC80" s="1">
        <v>2</v>
      </c>
      <c r="AD80" s="10">
        <v>2</v>
      </c>
      <c r="AE80" s="10">
        <v>2</v>
      </c>
      <c r="AF80" s="10">
        <v>2</v>
      </c>
      <c r="AG80" s="10">
        <v>2</v>
      </c>
      <c r="AH80" s="10">
        <v>2</v>
      </c>
      <c r="AI80" s="10">
        <v>2</v>
      </c>
      <c r="AJ80" s="10">
        <v>2</v>
      </c>
      <c r="AK80" s="10">
        <v>2</v>
      </c>
      <c r="AL80" s="10">
        <v>2</v>
      </c>
      <c r="AM80" s="10">
        <v>2</v>
      </c>
      <c r="AN80" s="10">
        <v>2</v>
      </c>
      <c r="AO80" s="10">
        <v>2</v>
      </c>
      <c r="AP80" s="10">
        <v>2</v>
      </c>
      <c r="AQ80" s="10">
        <v>2</v>
      </c>
      <c r="AR80" s="10">
        <v>2</v>
      </c>
      <c r="AS80" s="10">
        <v>2</v>
      </c>
      <c r="AT80" s="10">
        <v>2</v>
      </c>
      <c r="AU80" s="10">
        <v>2</v>
      </c>
      <c r="AV80" s="10">
        <v>2</v>
      </c>
      <c r="AW80" s="10">
        <v>2</v>
      </c>
      <c r="AX80" s="10">
        <v>2</v>
      </c>
      <c r="AY80" s="10">
        <v>2</v>
      </c>
      <c r="AZ80" s="10">
        <v>2</v>
      </c>
      <c r="BA80" s="10">
        <v>2</v>
      </c>
      <c r="BB80" s="10">
        <v>2</v>
      </c>
      <c r="BC80" s="10">
        <v>2</v>
      </c>
      <c r="BD80" s="10">
        <v>2</v>
      </c>
      <c r="BE80" s="10">
        <v>2</v>
      </c>
      <c r="BF80" s="10">
        <v>3</v>
      </c>
      <c r="BG80" s="10">
        <v>8</v>
      </c>
      <c r="BH80" s="10">
        <v>9</v>
      </c>
      <c r="BI80" s="10">
        <v>11</v>
      </c>
      <c r="BJ80" s="10">
        <v>11</v>
      </c>
      <c r="BK80" s="10">
        <v>12</v>
      </c>
      <c r="BL80" s="10">
        <v>12</v>
      </c>
      <c r="BM80" s="10">
        <v>20</v>
      </c>
      <c r="BN80" s="10">
        <v>20</v>
      </c>
      <c r="BO80" s="10">
        <v>21</v>
      </c>
      <c r="BP80" s="10">
        <v>21</v>
      </c>
      <c r="BQ80" s="10">
        <v>21</v>
      </c>
      <c r="BR80" s="10">
        <v>21</v>
      </c>
      <c r="BS80" s="10">
        <v>22</v>
      </c>
      <c r="BT80" s="10">
        <v>23</v>
      </c>
      <c r="BU80" s="10">
        <v>23</v>
      </c>
      <c r="BV80">
        <f>SUM(74,4,2,2)</f>
        <v>82</v>
      </c>
      <c r="BW80" s="10">
        <v>99</v>
      </c>
      <c r="BX80" s="10">
        <v>104</v>
      </c>
      <c r="BY80" s="10">
        <v>104</v>
      </c>
      <c r="BZ80" s="10">
        <v>104</v>
      </c>
      <c r="CA80" s="10">
        <v>104</v>
      </c>
      <c r="CB80" s="10">
        <v>104</v>
      </c>
      <c r="CC80" s="10">
        <v>108</v>
      </c>
      <c r="CD80">
        <f>SUM(98,5,4,2)</f>
        <v>109</v>
      </c>
      <c r="CE80">
        <f>SUM(98,5,4,2)</f>
        <v>109</v>
      </c>
      <c r="CF80">
        <f>SUM(98,5,4,2)</f>
        <v>109</v>
      </c>
      <c r="CG80" s="10">
        <v>109</v>
      </c>
      <c r="CH80" s="10">
        <v>109</v>
      </c>
      <c r="CI80" s="10">
        <v>109</v>
      </c>
      <c r="CJ80">
        <f>SUM(97,5,5,2)</f>
        <v>109</v>
      </c>
      <c r="CK80" s="10">
        <v>109</v>
      </c>
      <c r="CL80" s="10">
        <v>109</v>
      </c>
      <c r="CM80" s="10">
        <v>109</v>
      </c>
      <c r="CN80">
        <f>SUM(98,1,5,6)</f>
        <v>110</v>
      </c>
      <c r="CO80" s="10">
        <v>110</v>
      </c>
      <c r="CP80" s="10">
        <v>110</v>
      </c>
      <c r="CQ80" s="10">
        <v>111</v>
      </c>
      <c r="CR80" s="10">
        <v>111</v>
      </c>
      <c r="CS80" s="10">
        <v>112</v>
      </c>
      <c r="CT80" s="10">
        <v>112</v>
      </c>
      <c r="CU80" s="10">
        <v>111</v>
      </c>
      <c r="CV80" s="10">
        <v>111</v>
      </c>
      <c r="CW80" s="10">
        <v>111</v>
      </c>
      <c r="CX80">
        <f>SUM(92,13,7)</f>
        <v>112</v>
      </c>
      <c r="CY80" s="10">
        <v>112</v>
      </c>
      <c r="CZ80">
        <f>SUM(92,13,7)</f>
        <v>112</v>
      </c>
      <c r="DA80" s="10">
        <v>112</v>
      </c>
      <c r="DB80" s="22">
        <v>113</v>
      </c>
      <c r="DC80" s="22">
        <v>111</v>
      </c>
      <c r="DD80" s="22">
        <v>111</v>
      </c>
      <c r="DE80" s="22">
        <v>112</v>
      </c>
      <c r="DF80" s="22">
        <v>112</v>
      </c>
      <c r="DG80" s="22">
        <v>112</v>
      </c>
      <c r="DH80" s="22">
        <v>111</v>
      </c>
      <c r="DI80" s="22">
        <v>110</v>
      </c>
      <c r="DJ80" s="22">
        <v>110</v>
      </c>
      <c r="DK80" s="22">
        <v>110</v>
      </c>
      <c r="DL80">
        <v>110</v>
      </c>
      <c r="DM80">
        <v>110</v>
      </c>
      <c r="DN80">
        <v>109</v>
      </c>
      <c r="DO80">
        <v>109</v>
      </c>
      <c r="DP80">
        <v>109</v>
      </c>
      <c r="DQ80">
        <v>109</v>
      </c>
      <c r="DR80">
        <v>109</v>
      </c>
      <c r="DS80">
        <v>108</v>
      </c>
      <c r="DT80">
        <v>108</v>
      </c>
      <c r="DU80">
        <v>108</v>
      </c>
      <c r="DV80">
        <v>110</v>
      </c>
      <c r="DW80">
        <v>110</v>
      </c>
      <c r="DX80">
        <v>110</v>
      </c>
      <c r="DY80">
        <v>110</v>
      </c>
      <c r="DZ80">
        <v>110</v>
      </c>
      <c r="EA80">
        <v>110</v>
      </c>
      <c r="EB80">
        <v>111</v>
      </c>
      <c r="EC80">
        <v>111</v>
      </c>
      <c r="ED80">
        <v>111</v>
      </c>
      <c r="EE80">
        <v>111</v>
      </c>
      <c r="EF80">
        <v>112</v>
      </c>
      <c r="EG80">
        <v>111</v>
      </c>
      <c r="EH80">
        <v>112</v>
      </c>
      <c r="EI80">
        <v>112</v>
      </c>
      <c r="EJ80">
        <v>112</v>
      </c>
      <c r="EK80">
        <v>111</v>
      </c>
      <c r="EL80">
        <v>113</v>
      </c>
      <c r="EM80">
        <v>113</v>
      </c>
      <c r="EN80">
        <v>113</v>
      </c>
      <c r="EO80">
        <v>113</v>
      </c>
      <c r="EP80">
        <v>113</v>
      </c>
      <c r="EQ80">
        <v>113</v>
      </c>
      <c r="ER80" s="1">
        <v>113</v>
      </c>
      <c r="ES80" s="1">
        <v>113</v>
      </c>
      <c r="ET80" s="1">
        <v>113</v>
      </c>
      <c r="EU80" s="1">
        <v>113</v>
      </c>
      <c r="EV80" s="1">
        <v>113</v>
      </c>
      <c r="EW80" s="1">
        <v>113</v>
      </c>
      <c r="EX80" s="1">
        <v>113</v>
      </c>
      <c r="EY80" s="1">
        <v>113</v>
      </c>
      <c r="EZ80" s="1">
        <v>112</v>
      </c>
      <c r="FA80" s="1">
        <v>112</v>
      </c>
      <c r="FB80" s="1">
        <v>112</v>
      </c>
      <c r="FC80" s="1">
        <v>112</v>
      </c>
      <c r="FD80" s="1">
        <v>111</v>
      </c>
      <c r="FE80" s="1">
        <v>111</v>
      </c>
      <c r="FF80" s="1">
        <v>110</v>
      </c>
      <c r="FG80" s="1">
        <v>110</v>
      </c>
      <c r="FH80" s="1">
        <v>110</v>
      </c>
      <c r="FI80" s="1">
        <v>110</v>
      </c>
      <c r="FJ80" s="1">
        <v>110</v>
      </c>
      <c r="FK80" s="1">
        <v>110</v>
      </c>
      <c r="FL80" s="28">
        <v>110</v>
      </c>
      <c r="FM80" s="28">
        <v>110</v>
      </c>
      <c r="FN80" s="28">
        <v>111</v>
      </c>
      <c r="FO80" s="28">
        <v>111</v>
      </c>
      <c r="FP80" s="28">
        <v>110</v>
      </c>
      <c r="FQ80" s="28">
        <v>110</v>
      </c>
      <c r="FR80" s="28">
        <v>110</v>
      </c>
      <c r="FS80">
        <v>111</v>
      </c>
      <c r="FT80">
        <v>111</v>
      </c>
      <c r="FU80">
        <v>111</v>
      </c>
      <c r="FV80">
        <v>110</v>
      </c>
      <c r="FW80">
        <v>112</v>
      </c>
      <c r="FX80" s="28">
        <v>112</v>
      </c>
      <c r="FY80" s="28">
        <v>112</v>
      </c>
      <c r="FZ80" s="28">
        <v>112</v>
      </c>
      <c r="GA80" s="28">
        <v>112</v>
      </c>
      <c r="GB80" s="28">
        <v>112</v>
      </c>
      <c r="GC80">
        <v>111</v>
      </c>
      <c r="GD80">
        <v>111</v>
      </c>
      <c r="GE80">
        <v>111</v>
      </c>
      <c r="GF80">
        <v>111</v>
      </c>
      <c r="GG80">
        <v>111</v>
      </c>
      <c r="GH80">
        <v>111</v>
      </c>
      <c r="GI80">
        <v>111</v>
      </c>
      <c r="GJ80">
        <v>110</v>
      </c>
      <c r="GK80">
        <v>111</v>
      </c>
      <c r="GL80">
        <v>112</v>
      </c>
      <c r="GM80">
        <v>112</v>
      </c>
      <c r="GN80">
        <v>112</v>
      </c>
      <c r="GO80">
        <v>112</v>
      </c>
      <c r="GP80">
        <v>112</v>
      </c>
      <c r="GQ80">
        <v>111</v>
      </c>
      <c r="GR80">
        <v>111</v>
      </c>
      <c r="GS80">
        <v>111</v>
      </c>
      <c r="GT80">
        <v>113</v>
      </c>
      <c r="GU80">
        <v>113</v>
      </c>
    </row>
    <row r="81" spans="1:203" x14ac:dyDescent="0.25">
      <c r="A81" s="2" t="s">
        <v>28</v>
      </c>
      <c r="B81">
        <v>14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">
        <v>1</v>
      </c>
      <c r="Q81" s="1">
        <v>4</v>
      </c>
      <c r="R81" s="1">
        <v>5</v>
      </c>
      <c r="S81" s="1">
        <v>6</v>
      </c>
      <c r="T81" s="1">
        <v>7</v>
      </c>
      <c r="U81" s="3">
        <v>6</v>
      </c>
      <c r="V81" s="1">
        <v>7</v>
      </c>
      <c r="W81" s="1">
        <v>7</v>
      </c>
      <c r="X81" s="1">
        <v>9</v>
      </c>
      <c r="Y81" s="1">
        <v>9</v>
      </c>
      <c r="Z81" s="1">
        <v>9</v>
      </c>
      <c r="AA81" s="1">
        <v>10</v>
      </c>
      <c r="AB81" s="1">
        <v>10</v>
      </c>
      <c r="AC81" s="1">
        <v>10</v>
      </c>
      <c r="AD81" s="1">
        <v>13</v>
      </c>
      <c r="AE81" s="1">
        <v>14</v>
      </c>
      <c r="AF81" s="1">
        <v>15</v>
      </c>
      <c r="AG81" s="10">
        <v>18</v>
      </c>
      <c r="AH81" s="10">
        <v>19</v>
      </c>
      <c r="AI81" s="10">
        <v>19</v>
      </c>
      <c r="AJ81" s="10">
        <v>19</v>
      </c>
      <c r="AK81" s="10">
        <v>23</v>
      </c>
      <c r="AL81" s="10">
        <v>23</v>
      </c>
      <c r="AM81" s="10">
        <v>23</v>
      </c>
      <c r="AN81" s="10">
        <v>24</v>
      </c>
      <c r="AO81" s="10">
        <v>26</v>
      </c>
      <c r="AP81" s="10">
        <v>26</v>
      </c>
      <c r="AQ81" s="10">
        <v>26</v>
      </c>
      <c r="AR81" s="10">
        <v>26</v>
      </c>
      <c r="AS81" s="10">
        <v>26</v>
      </c>
      <c r="AT81" s="10">
        <v>26</v>
      </c>
      <c r="AU81" s="9">
        <v>26</v>
      </c>
      <c r="AV81" s="10">
        <v>27</v>
      </c>
      <c r="AW81" s="10">
        <v>27</v>
      </c>
      <c r="AX81">
        <v>27</v>
      </c>
      <c r="AY81" s="10">
        <v>27</v>
      </c>
      <c r="AZ81" s="10">
        <v>39</v>
      </c>
      <c r="BA81" s="10">
        <v>39</v>
      </c>
      <c r="BB81" s="10">
        <v>40</v>
      </c>
      <c r="BC81" s="10">
        <v>67</v>
      </c>
      <c r="BD81" s="10">
        <v>67</v>
      </c>
      <c r="BE81" s="10">
        <v>67</v>
      </c>
      <c r="BF81" s="10">
        <v>68</v>
      </c>
      <c r="BG81" s="10">
        <v>68</v>
      </c>
      <c r="BH81" s="10">
        <v>68</v>
      </c>
      <c r="BI81" s="10">
        <v>68</v>
      </c>
      <c r="BJ81" s="10">
        <v>68</v>
      </c>
      <c r="BK81" s="10">
        <v>68</v>
      </c>
      <c r="BL81" s="10">
        <v>68</v>
      </c>
      <c r="BM81" s="10">
        <v>71</v>
      </c>
      <c r="BN81" s="10">
        <v>71</v>
      </c>
      <c r="BO81">
        <f>SUM(36,13,1,23)</f>
        <v>73</v>
      </c>
      <c r="BP81">
        <f>SUM(36,13,1,23)</f>
        <v>73</v>
      </c>
      <c r="BQ81" s="10">
        <v>73</v>
      </c>
      <c r="BR81" s="10">
        <v>73</v>
      </c>
      <c r="BS81" s="10">
        <v>73</v>
      </c>
      <c r="BT81" s="10">
        <f>SUM(37,5,1,23,8)</f>
        <v>74</v>
      </c>
      <c r="BU81">
        <f>SUM(13,5,1,47,8)</f>
        <v>74</v>
      </c>
      <c r="BV81" s="10">
        <v>75</v>
      </c>
      <c r="BW81" s="10">
        <v>75</v>
      </c>
      <c r="BX81" s="10">
        <v>75</v>
      </c>
      <c r="BY81">
        <f>SUM(18,5,1,51,9)</f>
        <v>84</v>
      </c>
      <c r="BZ81">
        <f>SUM(18,5,1,51,9)</f>
        <v>84</v>
      </c>
      <c r="CA81" s="10">
        <v>84</v>
      </c>
      <c r="CB81">
        <f>SUM(18,5,1,51,9)</f>
        <v>84</v>
      </c>
      <c r="CC81">
        <f>SUM(18,4,1,51,10)</f>
        <v>84</v>
      </c>
      <c r="CD81">
        <f>SUM(18,4,1,51,10)</f>
        <v>84</v>
      </c>
      <c r="CE81">
        <f>SUM(19,4,1,50,10)</f>
        <v>84</v>
      </c>
      <c r="CF81" s="10">
        <v>84</v>
      </c>
      <c r="CG81">
        <f>SUM(19,4,1,50,10)</f>
        <v>84</v>
      </c>
      <c r="CH81">
        <f>SUM(21,4,1,51,10)</f>
        <v>87</v>
      </c>
      <c r="CI81">
        <f>SUM(22,4,1,51,10)</f>
        <v>88</v>
      </c>
      <c r="CJ81">
        <f>SUM(22,2,1,51,12)</f>
        <v>88</v>
      </c>
      <c r="CK81">
        <f>SUM(22,2,1,51,12)</f>
        <v>88</v>
      </c>
      <c r="CL81">
        <f>SUM(22,2,1,51,12)</f>
        <v>88</v>
      </c>
      <c r="CM81">
        <f>SUM(22,2,1,51,12)</f>
        <v>88</v>
      </c>
      <c r="CN81">
        <f>SUM(22,3,1,51,12)</f>
        <v>89</v>
      </c>
      <c r="CO81">
        <f>SUM(22,3,1,51,12)</f>
        <v>89</v>
      </c>
      <c r="CP81" s="1">
        <f>SUM(22,3,1,51,12)</f>
        <v>89</v>
      </c>
      <c r="CQ81">
        <f>SUM(22,4,1,51,12)</f>
        <v>90</v>
      </c>
      <c r="CR81" s="1">
        <f>SUM(22,4,1,51,12)</f>
        <v>90</v>
      </c>
      <c r="CS81" s="10">
        <v>90</v>
      </c>
      <c r="CT81">
        <f>SUM(22,4,1,51,12)</f>
        <v>90</v>
      </c>
      <c r="CU81">
        <v>90</v>
      </c>
      <c r="CV81" s="10">
        <v>90</v>
      </c>
      <c r="CW81">
        <f>SUM(21,4,1,52,12)</f>
        <v>90</v>
      </c>
      <c r="CX81" s="10">
        <v>90</v>
      </c>
      <c r="CY81" s="1">
        <f>SUM(21,4,1,52,12)</f>
        <v>90</v>
      </c>
      <c r="CZ81" s="1">
        <f>SUM(21,4,1,52,12)</f>
        <v>90</v>
      </c>
      <c r="DA81" s="10">
        <v>90</v>
      </c>
      <c r="DB81" s="10">
        <v>93</v>
      </c>
      <c r="DC81" s="10">
        <v>93</v>
      </c>
      <c r="DD81" s="22">
        <v>95</v>
      </c>
      <c r="DE81" s="22">
        <v>94</v>
      </c>
      <c r="DF81" s="22">
        <v>94</v>
      </c>
      <c r="DG81" s="22">
        <v>95</v>
      </c>
      <c r="DH81" s="22">
        <v>93</v>
      </c>
      <c r="DI81" s="22">
        <v>95</v>
      </c>
      <c r="DJ81" s="22">
        <v>94</v>
      </c>
      <c r="DK81" s="22">
        <v>94</v>
      </c>
      <c r="DL81">
        <v>94</v>
      </c>
      <c r="DM81" s="1">
        <v>93</v>
      </c>
      <c r="DN81">
        <v>94</v>
      </c>
      <c r="DO81">
        <v>94</v>
      </c>
      <c r="DP81">
        <v>94</v>
      </c>
      <c r="DQ81">
        <v>94</v>
      </c>
      <c r="DR81" s="1">
        <v>94</v>
      </c>
      <c r="DS81" s="1">
        <v>94</v>
      </c>
      <c r="DT81" s="1">
        <v>94</v>
      </c>
      <c r="DU81" s="1">
        <v>94</v>
      </c>
      <c r="DV81" s="1">
        <v>94</v>
      </c>
      <c r="DW81" s="1">
        <v>94</v>
      </c>
      <c r="DX81" s="1">
        <v>94</v>
      </c>
      <c r="DY81" s="1">
        <v>93</v>
      </c>
      <c r="DZ81" s="1">
        <v>92</v>
      </c>
      <c r="EA81" s="1">
        <v>92</v>
      </c>
      <c r="EB81" s="1">
        <v>92</v>
      </c>
      <c r="EC81" s="1">
        <v>92</v>
      </c>
      <c r="ED81" s="1">
        <v>92</v>
      </c>
      <c r="EE81" s="1">
        <v>92</v>
      </c>
      <c r="EF81" s="1">
        <v>92</v>
      </c>
      <c r="EG81" s="1">
        <v>92</v>
      </c>
      <c r="EH81" s="1">
        <v>92</v>
      </c>
      <c r="EI81" s="1">
        <v>92</v>
      </c>
      <c r="EJ81" s="1">
        <v>92</v>
      </c>
      <c r="EK81" s="1">
        <v>92</v>
      </c>
      <c r="EL81" s="1">
        <v>92</v>
      </c>
      <c r="EM81" s="1">
        <v>91</v>
      </c>
      <c r="EN81" s="1">
        <v>92</v>
      </c>
      <c r="EO81" s="1">
        <v>95</v>
      </c>
      <c r="EP81" s="1">
        <v>95</v>
      </c>
      <c r="EQ81" s="1">
        <v>98</v>
      </c>
      <c r="ER81" s="1">
        <v>98</v>
      </c>
      <c r="ES81" s="1">
        <v>104</v>
      </c>
      <c r="ET81" s="1">
        <v>104</v>
      </c>
      <c r="EU81" s="1">
        <v>104</v>
      </c>
      <c r="EV81" s="1">
        <v>104</v>
      </c>
      <c r="EW81" s="1">
        <v>104</v>
      </c>
      <c r="EX81" s="1">
        <v>105</v>
      </c>
      <c r="EY81" s="1">
        <v>105</v>
      </c>
      <c r="EZ81" s="1">
        <v>105</v>
      </c>
      <c r="FA81" s="1">
        <v>106</v>
      </c>
      <c r="FB81" s="1">
        <v>107</v>
      </c>
      <c r="FC81" s="1">
        <v>108</v>
      </c>
      <c r="FD81" s="1">
        <v>109</v>
      </c>
      <c r="FE81" s="31">
        <v>108</v>
      </c>
      <c r="FF81" s="31">
        <v>108</v>
      </c>
      <c r="FG81" s="1">
        <v>110</v>
      </c>
      <c r="FH81" s="1">
        <v>110</v>
      </c>
      <c r="FI81" s="1">
        <v>111</v>
      </c>
      <c r="FJ81" s="1">
        <v>111</v>
      </c>
      <c r="FK81" s="1">
        <v>108</v>
      </c>
      <c r="FL81" s="28">
        <v>117</v>
      </c>
      <c r="FM81" s="28">
        <v>116</v>
      </c>
      <c r="FN81" s="28">
        <v>117</v>
      </c>
      <c r="FO81" s="28">
        <v>115</v>
      </c>
      <c r="FP81" s="28">
        <v>116</v>
      </c>
      <c r="FQ81" s="28">
        <v>115</v>
      </c>
      <c r="FR81" s="28">
        <v>115</v>
      </c>
      <c r="FS81">
        <v>115</v>
      </c>
      <c r="FT81">
        <v>115</v>
      </c>
      <c r="FU81">
        <v>115</v>
      </c>
      <c r="FV81">
        <v>115</v>
      </c>
      <c r="FW81">
        <v>115</v>
      </c>
      <c r="FX81">
        <v>114</v>
      </c>
      <c r="FY81">
        <v>114</v>
      </c>
      <c r="FZ81">
        <v>113</v>
      </c>
      <c r="GA81">
        <v>113</v>
      </c>
      <c r="GB81">
        <v>112</v>
      </c>
      <c r="GC81">
        <v>111</v>
      </c>
      <c r="GD81">
        <v>111</v>
      </c>
      <c r="GE81">
        <v>111</v>
      </c>
      <c r="GF81">
        <v>111</v>
      </c>
      <c r="GG81">
        <v>111</v>
      </c>
      <c r="GH81">
        <v>111</v>
      </c>
      <c r="GI81">
        <v>111</v>
      </c>
      <c r="GJ81">
        <v>111</v>
      </c>
      <c r="GK81">
        <v>111</v>
      </c>
      <c r="GL81">
        <v>111</v>
      </c>
      <c r="GM81">
        <v>112</v>
      </c>
      <c r="GN81">
        <v>112</v>
      </c>
      <c r="GO81">
        <v>112</v>
      </c>
      <c r="GP81">
        <v>111</v>
      </c>
      <c r="GQ81">
        <v>110</v>
      </c>
      <c r="GR81">
        <v>110</v>
      </c>
      <c r="GS81">
        <v>110</v>
      </c>
      <c r="GT81">
        <v>110</v>
      </c>
      <c r="GU81">
        <v>112</v>
      </c>
    </row>
    <row r="82" spans="1:203" x14ac:dyDescent="0.25">
      <c r="A82" s="2" t="s">
        <v>135</v>
      </c>
      <c r="P82" s="1"/>
      <c r="Q82" s="1"/>
      <c r="R82" s="1"/>
      <c r="S82" s="1"/>
      <c r="T82" s="1"/>
      <c r="U82" s="1"/>
      <c r="V82" s="6"/>
      <c r="W82" s="6"/>
      <c r="X82" s="6"/>
      <c r="Y82" s="1"/>
      <c r="Z82" s="1"/>
      <c r="AA82" s="1"/>
      <c r="AB82" s="1"/>
      <c r="AC82" s="1"/>
      <c r="AD82" s="3"/>
      <c r="AE82" s="1"/>
      <c r="AF82" s="1"/>
      <c r="AG82" s="10"/>
      <c r="AH82" s="10"/>
      <c r="AI82" s="10"/>
      <c r="AJ82" s="10"/>
      <c r="AK82" s="10"/>
      <c r="AL82" s="10"/>
      <c r="AM82" s="11"/>
      <c r="AN82" s="11"/>
      <c r="AO82" s="10"/>
      <c r="AP82" s="10"/>
      <c r="AQ82" s="10"/>
      <c r="AR82" s="10"/>
      <c r="AS82" s="10"/>
      <c r="AT82" s="10"/>
      <c r="AU82" s="10"/>
      <c r="AV82" s="10">
        <v>3</v>
      </c>
      <c r="AW82">
        <v>3</v>
      </c>
      <c r="AX82">
        <v>3</v>
      </c>
      <c r="AY82" s="10">
        <v>4</v>
      </c>
      <c r="AZ82" s="10">
        <v>4</v>
      </c>
      <c r="BA82" s="10">
        <v>4</v>
      </c>
      <c r="BB82" s="10">
        <v>4</v>
      </c>
      <c r="BC82" s="10">
        <v>4</v>
      </c>
      <c r="BD82" s="10">
        <v>4</v>
      </c>
      <c r="BE82" s="10">
        <v>4</v>
      </c>
      <c r="BF82" s="10">
        <v>4</v>
      </c>
      <c r="BG82" s="10">
        <v>5</v>
      </c>
      <c r="BH82" s="10">
        <v>5</v>
      </c>
      <c r="BI82" s="10">
        <v>5</v>
      </c>
      <c r="BJ82" s="10">
        <v>5</v>
      </c>
      <c r="BK82" s="10">
        <v>5</v>
      </c>
      <c r="BL82" s="10">
        <v>5</v>
      </c>
      <c r="BM82" s="10">
        <v>6</v>
      </c>
      <c r="BN82" s="10">
        <v>6</v>
      </c>
      <c r="BO82" s="10">
        <v>6</v>
      </c>
      <c r="BP82" s="10">
        <v>6</v>
      </c>
      <c r="BQ82" s="10">
        <v>6</v>
      </c>
      <c r="BR82" s="10">
        <v>6</v>
      </c>
      <c r="BS82" s="10">
        <v>6</v>
      </c>
      <c r="BT82" s="10">
        <v>6</v>
      </c>
      <c r="BU82" s="10">
        <v>6</v>
      </c>
      <c r="BV82" s="10">
        <v>6</v>
      </c>
      <c r="BW82" s="10">
        <v>6</v>
      </c>
      <c r="BX82" s="10">
        <v>6</v>
      </c>
      <c r="BY82" s="10">
        <v>6</v>
      </c>
      <c r="BZ82" s="10">
        <v>8</v>
      </c>
      <c r="CA82" s="10">
        <v>8</v>
      </c>
      <c r="CB82" s="10">
        <v>8</v>
      </c>
      <c r="CC82" s="10">
        <v>8</v>
      </c>
      <c r="CD82" s="10">
        <v>8</v>
      </c>
      <c r="CE82" s="10">
        <v>8</v>
      </c>
      <c r="CF82" s="10">
        <v>8</v>
      </c>
      <c r="CG82" s="10">
        <v>8</v>
      </c>
      <c r="CH82" s="10">
        <v>8</v>
      </c>
      <c r="CI82" s="10">
        <v>8</v>
      </c>
      <c r="CJ82" s="10">
        <v>9</v>
      </c>
      <c r="CK82" s="10">
        <v>9</v>
      </c>
      <c r="CL82" s="10">
        <v>9</v>
      </c>
      <c r="CM82" s="10">
        <v>9</v>
      </c>
      <c r="CN82" s="10">
        <v>9</v>
      </c>
      <c r="CO82" s="10">
        <v>9</v>
      </c>
      <c r="CP82" s="10">
        <v>9</v>
      </c>
      <c r="CQ82" s="10">
        <v>9</v>
      </c>
      <c r="CR82" s="10">
        <v>9</v>
      </c>
      <c r="CS82" s="10">
        <v>9</v>
      </c>
      <c r="CT82" s="10">
        <v>9</v>
      </c>
      <c r="CU82" s="10">
        <v>9</v>
      </c>
      <c r="CV82" s="10">
        <v>9</v>
      </c>
      <c r="CW82" s="10">
        <v>9</v>
      </c>
      <c r="CX82" s="10">
        <v>9</v>
      </c>
      <c r="CY82" s="10">
        <v>9</v>
      </c>
      <c r="CZ82" s="10">
        <v>9</v>
      </c>
      <c r="DA82" s="10">
        <v>9</v>
      </c>
      <c r="DB82" s="22">
        <v>9</v>
      </c>
      <c r="DC82" s="22">
        <v>9</v>
      </c>
      <c r="DD82" s="22">
        <v>9</v>
      </c>
      <c r="DE82" s="22">
        <v>9</v>
      </c>
      <c r="DF82" s="22">
        <v>9</v>
      </c>
      <c r="DG82" s="22">
        <v>10</v>
      </c>
      <c r="DH82" s="22">
        <v>9</v>
      </c>
      <c r="DI82" s="22">
        <v>9</v>
      </c>
      <c r="DJ82" s="22">
        <v>9</v>
      </c>
      <c r="DK82" s="22">
        <v>9</v>
      </c>
      <c r="DL82" s="1">
        <v>9</v>
      </c>
      <c r="DM82">
        <v>9</v>
      </c>
      <c r="DN82">
        <v>9</v>
      </c>
      <c r="DO82">
        <v>9</v>
      </c>
      <c r="DP82">
        <v>9</v>
      </c>
      <c r="DQ82">
        <v>9</v>
      </c>
      <c r="DR82">
        <v>11</v>
      </c>
      <c r="DS82">
        <v>13</v>
      </c>
      <c r="DT82">
        <v>13</v>
      </c>
      <c r="DU82">
        <v>13</v>
      </c>
      <c r="DV82">
        <v>13</v>
      </c>
      <c r="DW82">
        <v>13</v>
      </c>
      <c r="DX82">
        <v>13</v>
      </c>
      <c r="DY82">
        <v>13</v>
      </c>
      <c r="DZ82">
        <v>13</v>
      </c>
      <c r="EA82">
        <v>13</v>
      </c>
      <c r="EB82">
        <v>22</v>
      </c>
      <c r="EC82">
        <v>22</v>
      </c>
      <c r="ED82">
        <v>22</v>
      </c>
      <c r="EE82">
        <v>24</v>
      </c>
      <c r="EF82">
        <v>24</v>
      </c>
      <c r="EG82">
        <v>31</v>
      </c>
      <c r="EH82">
        <v>31</v>
      </c>
      <c r="EI82">
        <v>59</v>
      </c>
      <c r="EJ82">
        <v>69</v>
      </c>
      <c r="EK82">
        <v>82</v>
      </c>
      <c r="EL82">
        <v>83</v>
      </c>
      <c r="EM82">
        <v>84</v>
      </c>
      <c r="EN82">
        <v>84</v>
      </c>
      <c r="EO82">
        <v>84</v>
      </c>
      <c r="EP82">
        <v>84</v>
      </c>
      <c r="EQ82">
        <v>84</v>
      </c>
      <c r="ER82">
        <v>85</v>
      </c>
      <c r="ES82">
        <v>87</v>
      </c>
      <c r="ET82" s="1">
        <v>87</v>
      </c>
      <c r="EU82" s="1">
        <v>85</v>
      </c>
      <c r="EV82" s="1">
        <v>85</v>
      </c>
      <c r="EW82" s="1">
        <v>85</v>
      </c>
      <c r="EX82" s="1">
        <v>88</v>
      </c>
      <c r="EY82" s="1">
        <v>88</v>
      </c>
      <c r="EZ82" s="1">
        <v>89</v>
      </c>
      <c r="FA82" s="1">
        <v>89</v>
      </c>
      <c r="FB82" s="1">
        <v>89</v>
      </c>
      <c r="FC82" s="1">
        <v>89</v>
      </c>
      <c r="FD82" s="1">
        <v>89</v>
      </c>
      <c r="FE82" s="1">
        <v>89</v>
      </c>
      <c r="FF82" s="1">
        <v>89</v>
      </c>
      <c r="FG82" s="1">
        <v>89</v>
      </c>
      <c r="FH82" s="1">
        <v>89</v>
      </c>
      <c r="FI82" s="1">
        <v>89</v>
      </c>
      <c r="FJ82" s="1">
        <v>89</v>
      </c>
      <c r="FK82" s="1">
        <v>90</v>
      </c>
      <c r="FL82" s="28">
        <v>93</v>
      </c>
      <c r="FM82" s="28">
        <v>92</v>
      </c>
      <c r="FN82" s="28">
        <v>92</v>
      </c>
      <c r="FO82" s="28">
        <v>97</v>
      </c>
      <c r="FP82" s="28">
        <v>97</v>
      </c>
      <c r="FQ82" s="28">
        <v>97</v>
      </c>
      <c r="FR82" s="28">
        <v>97</v>
      </c>
      <c r="FS82">
        <v>97</v>
      </c>
      <c r="FT82">
        <v>98</v>
      </c>
      <c r="FU82">
        <v>98</v>
      </c>
      <c r="FV82">
        <v>98</v>
      </c>
      <c r="FW82">
        <v>99</v>
      </c>
      <c r="FX82">
        <v>99</v>
      </c>
      <c r="FY82">
        <v>99</v>
      </c>
      <c r="FZ82">
        <v>99</v>
      </c>
      <c r="GA82">
        <v>99</v>
      </c>
      <c r="GB82">
        <v>99</v>
      </c>
      <c r="GC82">
        <v>100</v>
      </c>
      <c r="GD82">
        <v>100</v>
      </c>
      <c r="GE82">
        <v>100</v>
      </c>
      <c r="GF82">
        <v>100</v>
      </c>
      <c r="GG82">
        <v>100</v>
      </c>
      <c r="GH82">
        <v>100</v>
      </c>
      <c r="GI82">
        <v>100</v>
      </c>
      <c r="GJ82">
        <v>101</v>
      </c>
      <c r="GK82">
        <v>102</v>
      </c>
      <c r="GL82">
        <v>102</v>
      </c>
      <c r="GM82">
        <v>102</v>
      </c>
      <c r="GN82">
        <v>101</v>
      </c>
      <c r="GO82">
        <v>101</v>
      </c>
      <c r="GP82">
        <v>101</v>
      </c>
      <c r="GQ82">
        <v>104</v>
      </c>
      <c r="GR82">
        <v>105</v>
      </c>
      <c r="GS82">
        <v>105</v>
      </c>
      <c r="GT82">
        <v>105</v>
      </c>
      <c r="GU82">
        <v>106</v>
      </c>
    </row>
    <row r="83" spans="1:203" x14ac:dyDescent="0.25">
      <c r="A83" s="5" t="s">
        <v>81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>
        <v>1</v>
      </c>
      <c r="S83" s="4"/>
      <c r="T83" s="4"/>
      <c r="U83" s="4"/>
      <c r="V83" s="4"/>
      <c r="W83" s="4"/>
      <c r="X83" s="4"/>
      <c r="Y83" s="4"/>
      <c r="Z83" s="4"/>
      <c r="AA83">
        <v>1</v>
      </c>
      <c r="AB83">
        <v>1</v>
      </c>
      <c r="AC83">
        <v>1</v>
      </c>
      <c r="AD83">
        <v>1</v>
      </c>
      <c r="AE83">
        <v>1</v>
      </c>
      <c r="AF83" s="10">
        <v>1</v>
      </c>
      <c r="AG83" s="10">
        <v>1</v>
      </c>
      <c r="AH83" s="10">
        <v>1</v>
      </c>
      <c r="AI83" s="10">
        <v>1</v>
      </c>
      <c r="AJ83" s="10">
        <v>1</v>
      </c>
      <c r="AK83" s="10">
        <v>1</v>
      </c>
      <c r="AL83" s="10">
        <v>1</v>
      </c>
      <c r="AM83" s="10">
        <v>1</v>
      </c>
      <c r="AN83" s="10">
        <v>1</v>
      </c>
      <c r="AO83" s="10">
        <v>1</v>
      </c>
      <c r="AP83" s="10">
        <v>1</v>
      </c>
      <c r="AQ83" s="10">
        <v>1</v>
      </c>
      <c r="AR83" s="10">
        <v>1</v>
      </c>
      <c r="AS83" s="10">
        <v>1</v>
      </c>
      <c r="AT83" s="10">
        <v>1</v>
      </c>
      <c r="AU83" s="10">
        <v>1</v>
      </c>
      <c r="AV83" s="10">
        <v>1</v>
      </c>
      <c r="AW83" s="10">
        <v>1</v>
      </c>
      <c r="AX83" s="10">
        <v>1</v>
      </c>
      <c r="AY83" s="10">
        <v>1</v>
      </c>
      <c r="AZ83" s="10">
        <v>1</v>
      </c>
      <c r="BA83">
        <v>1</v>
      </c>
      <c r="BB83" s="10">
        <v>1</v>
      </c>
      <c r="BC83" s="10">
        <v>1</v>
      </c>
      <c r="BD83" s="10">
        <v>1</v>
      </c>
      <c r="BE83" s="10">
        <v>1</v>
      </c>
      <c r="BF83" s="10">
        <v>1</v>
      </c>
      <c r="BG83" s="10">
        <v>1</v>
      </c>
      <c r="BH83" s="10">
        <v>1</v>
      </c>
      <c r="BI83" s="10">
        <v>1</v>
      </c>
      <c r="BJ83" s="10">
        <v>1</v>
      </c>
      <c r="BK83" s="10">
        <v>1</v>
      </c>
      <c r="BL83" s="10">
        <v>1</v>
      </c>
      <c r="BM83" s="10">
        <v>1</v>
      </c>
      <c r="BN83" s="10">
        <v>1</v>
      </c>
      <c r="BO83" s="10">
        <v>1</v>
      </c>
      <c r="BP83" s="10">
        <v>1</v>
      </c>
      <c r="BQ83" s="10">
        <v>1</v>
      </c>
      <c r="BR83" s="10">
        <v>1</v>
      </c>
      <c r="BS83" s="10">
        <v>1</v>
      </c>
      <c r="BT83" s="10">
        <v>1</v>
      </c>
      <c r="BU83" s="10">
        <v>1</v>
      </c>
      <c r="BV83" s="10">
        <v>1</v>
      </c>
      <c r="BW83" s="10">
        <v>1</v>
      </c>
      <c r="BX83" s="10">
        <v>1</v>
      </c>
      <c r="BY83" s="10">
        <v>1</v>
      </c>
      <c r="BZ83" s="10">
        <v>1</v>
      </c>
      <c r="CA83" s="10">
        <v>1</v>
      </c>
      <c r="CB83" s="10">
        <v>1</v>
      </c>
      <c r="CC83" s="10">
        <v>1</v>
      </c>
      <c r="CD83" s="10">
        <v>1</v>
      </c>
      <c r="CE83" s="10">
        <v>1</v>
      </c>
      <c r="CF83" s="10">
        <v>1</v>
      </c>
      <c r="CG83" s="10">
        <v>1</v>
      </c>
      <c r="CH83" s="10">
        <v>1</v>
      </c>
      <c r="CI83" s="10">
        <v>1</v>
      </c>
      <c r="CJ83" s="10">
        <v>1</v>
      </c>
      <c r="CK83" s="10">
        <v>1</v>
      </c>
      <c r="CL83" s="10">
        <v>1</v>
      </c>
      <c r="CM83" s="10">
        <v>1</v>
      </c>
      <c r="CN83" s="10">
        <v>1</v>
      </c>
      <c r="CO83" s="10">
        <v>1</v>
      </c>
      <c r="CP83" s="10">
        <v>1</v>
      </c>
      <c r="CQ83" s="10">
        <v>1</v>
      </c>
      <c r="CR83" s="10">
        <v>1</v>
      </c>
      <c r="CS83" s="10">
        <v>1</v>
      </c>
      <c r="CT83" s="10">
        <v>1</v>
      </c>
      <c r="CU83" s="10">
        <v>1</v>
      </c>
      <c r="CV83" s="10">
        <v>1</v>
      </c>
      <c r="CW83" s="10">
        <v>1</v>
      </c>
      <c r="CX83" s="10">
        <v>1</v>
      </c>
      <c r="CY83" s="10">
        <v>1</v>
      </c>
      <c r="CZ83" s="10">
        <v>1</v>
      </c>
      <c r="DA83" s="10">
        <v>1</v>
      </c>
      <c r="DB83" s="22">
        <v>1</v>
      </c>
      <c r="DC83" s="22">
        <v>1</v>
      </c>
      <c r="DD83" s="22">
        <v>1</v>
      </c>
      <c r="DE83" s="22">
        <v>1</v>
      </c>
      <c r="DF83" s="22">
        <v>1</v>
      </c>
      <c r="DG83" s="22">
        <v>1</v>
      </c>
      <c r="DH83" s="22">
        <v>1</v>
      </c>
      <c r="DI83" s="22">
        <v>19</v>
      </c>
      <c r="DJ83" s="22">
        <v>36</v>
      </c>
      <c r="DK83" s="22">
        <v>36</v>
      </c>
      <c r="DL83">
        <v>36</v>
      </c>
      <c r="DM83">
        <v>48</v>
      </c>
      <c r="DN83">
        <v>51</v>
      </c>
      <c r="DO83">
        <v>53</v>
      </c>
      <c r="DP83">
        <v>54</v>
      </c>
      <c r="DQ83">
        <v>54</v>
      </c>
      <c r="DR83">
        <v>55</v>
      </c>
      <c r="DS83">
        <v>58</v>
      </c>
      <c r="DT83">
        <v>58</v>
      </c>
      <c r="DU83">
        <v>62</v>
      </c>
      <c r="DV83">
        <v>66</v>
      </c>
      <c r="DW83">
        <v>86</v>
      </c>
      <c r="DX83">
        <v>87</v>
      </c>
      <c r="DY83">
        <v>93</v>
      </c>
      <c r="DZ83">
        <v>93</v>
      </c>
      <c r="EA83">
        <v>94</v>
      </c>
      <c r="EB83">
        <v>94</v>
      </c>
      <c r="EC83">
        <v>94</v>
      </c>
      <c r="ED83">
        <v>94</v>
      </c>
      <c r="EE83">
        <v>94</v>
      </c>
      <c r="EF83">
        <v>94</v>
      </c>
      <c r="EG83">
        <v>94</v>
      </c>
      <c r="EH83">
        <v>94</v>
      </c>
      <c r="EI83">
        <v>94</v>
      </c>
      <c r="EJ83">
        <v>94</v>
      </c>
      <c r="EK83">
        <v>94</v>
      </c>
      <c r="EL83">
        <v>94</v>
      </c>
      <c r="EM83">
        <v>94</v>
      </c>
      <c r="EN83">
        <v>94</v>
      </c>
      <c r="EO83">
        <v>94</v>
      </c>
      <c r="EP83">
        <v>94</v>
      </c>
      <c r="EQ83">
        <v>94</v>
      </c>
      <c r="ER83">
        <v>94</v>
      </c>
      <c r="ES83">
        <v>94</v>
      </c>
      <c r="ET83" s="1">
        <v>94</v>
      </c>
      <c r="EU83" s="1">
        <v>94</v>
      </c>
      <c r="EV83" s="1">
        <v>94</v>
      </c>
      <c r="EW83" s="1">
        <v>94</v>
      </c>
      <c r="EX83" s="1">
        <v>94</v>
      </c>
      <c r="EY83" s="1">
        <v>94</v>
      </c>
      <c r="EZ83" s="1">
        <v>95</v>
      </c>
      <c r="FA83" s="1">
        <v>94</v>
      </c>
      <c r="FB83" s="1">
        <v>95</v>
      </c>
      <c r="FC83" s="1">
        <v>95</v>
      </c>
      <c r="FD83" s="1">
        <v>95</v>
      </c>
      <c r="FE83" s="1">
        <v>95</v>
      </c>
      <c r="FF83" s="1">
        <v>95</v>
      </c>
      <c r="FG83" s="1">
        <v>96</v>
      </c>
      <c r="FH83" s="1">
        <v>96</v>
      </c>
      <c r="FI83" s="1">
        <v>96</v>
      </c>
      <c r="FJ83" s="1">
        <v>96</v>
      </c>
      <c r="FK83" s="1">
        <v>96</v>
      </c>
      <c r="FL83" s="28">
        <v>96</v>
      </c>
      <c r="FM83" s="28">
        <v>96</v>
      </c>
      <c r="FN83" s="28">
        <v>96</v>
      </c>
      <c r="FO83" s="28">
        <v>100</v>
      </c>
      <c r="FP83" s="28">
        <v>100</v>
      </c>
      <c r="FQ83" s="28">
        <v>100</v>
      </c>
      <c r="FR83" s="28">
        <v>101</v>
      </c>
      <c r="FS83">
        <v>100</v>
      </c>
      <c r="FT83">
        <v>100</v>
      </c>
      <c r="FU83">
        <v>100</v>
      </c>
      <c r="FV83">
        <v>100</v>
      </c>
      <c r="FW83">
        <v>100</v>
      </c>
      <c r="FX83">
        <v>100</v>
      </c>
      <c r="FY83">
        <v>100</v>
      </c>
      <c r="FZ83">
        <v>100</v>
      </c>
      <c r="GA83">
        <v>101</v>
      </c>
      <c r="GB83">
        <v>101</v>
      </c>
      <c r="GC83">
        <v>101</v>
      </c>
      <c r="GD83">
        <v>101</v>
      </c>
      <c r="GE83">
        <v>101</v>
      </c>
      <c r="GF83">
        <v>101</v>
      </c>
      <c r="GG83">
        <v>101</v>
      </c>
      <c r="GH83">
        <v>101</v>
      </c>
      <c r="GI83">
        <v>101</v>
      </c>
      <c r="GJ83">
        <v>101</v>
      </c>
      <c r="GK83">
        <v>101</v>
      </c>
      <c r="GL83">
        <v>101</v>
      </c>
      <c r="GM83">
        <v>100</v>
      </c>
      <c r="GN83">
        <v>100</v>
      </c>
      <c r="GO83">
        <v>102</v>
      </c>
      <c r="GP83">
        <v>103</v>
      </c>
      <c r="GQ83">
        <v>103</v>
      </c>
      <c r="GR83">
        <v>104</v>
      </c>
      <c r="GS83">
        <v>104</v>
      </c>
      <c r="GT83">
        <v>105</v>
      </c>
      <c r="GU83">
        <v>105</v>
      </c>
    </row>
    <row r="84" spans="1:203" x14ac:dyDescent="0.25">
      <c r="A84" s="2" t="s">
        <v>211</v>
      </c>
      <c r="K84" s="3"/>
      <c r="N84" s="3"/>
      <c r="Q84" s="3"/>
      <c r="U84" s="1"/>
      <c r="V84" s="1"/>
      <c r="W84" s="3"/>
      <c r="X84" s="1"/>
      <c r="Y84" s="1"/>
      <c r="Z84" s="1"/>
      <c r="AA84" s="1"/>
      <c r="AB84" s="1"/>
      <c r="AC84" s="1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9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C84" s="10"/>
      <c r="CE84" s="10"/>
      <c r="CF84" s="10"/>
      <c r="CG84" s="10"/>
      <c r="CH84" s="10"/>
      <c r="CI84" s="10"/>
      <c r="CL84" s="10"/>
      <c r="CM84" s="10"/>
      <c r="CN84" s="10"/>
      <c r="CO84" s="10"/>
      <c r="CR84" s="10"/>
      <c r="CS84" s="10"/>
      <c r="CT84" s="10"/>
      <c r="CU84" s="10">
        <v>1</v>
      </c>
      <c r="CV84" s="10">
        <v>1</v>
      </c>
      <c r="CW84" s="10">
        <v>1</v>
      </c>
      <c r="CX84" s="10">
        <v>1</v>
      </c>
      <c r="CY84" s="10">
        <v>1</v>
      </c>
      <c r="CZ84" s="10">
        <v>1</v>
      </c>
      <c r="DA84" s="10">
        <v>1</v>
      </c>
      <c r="DB84" s="10">
        <v>1</v>
      </c>
      <c r="DC84" s="10">
        <v>2</v>
      </c>
      <c r="DD84" s="22">
        <v>2</v>
      </c>
      <c r="DE84" s="22">
        <v>2</v>
      </c>
      <c r="DF84" s="22">
        <v>2</v>
      </c>
      <c r="DG84" s="22">
        <v>2</v>
      </c>
      <c r="DH84" s="22">
        <v>2</v>
      </c>
      <c r="DI84" s="22">
        <v>2</v>
      </c>
      <c r="DJ84" s="22">
        <v>3</v>
      </c>
      <c r="DK84" s="22">
        <v>3</v>
      </c>
      <c r="DL84">
        <v>3</v>
      </c>
      <c r="DM84">
        <v>3</v>
      </c>
      <c r="DN84">
        <v>3</v>
      </c>
      <c r="DO84">
        <v>3</v>
      </c>
      <c r="DP84">
        <v>3</v>
      </c>
      <c r="DQ84">
        <v>3</v>
      </c>
      <c r="DR84">
        <v>3</v>
      </c>
      <c r="DS84">
        <v>4</v>
      </c>
      <c r="DT84">
        <v>4</v>
      </c>
      <c r="DU84">
        <v>4</v>
      </c>
      <c r="DV84">
        <v>4</v>
      </c>
      <c r="DW84">
        <v>5</v>
      </c>
      <c r="DX84">
        <v>5</v>
      </c>
      <c r="DY84">
        <v>5</v>
      </c>
      <c r="DZ84">
        <v>5</v>
      </c>
      <c r="EA84">
        <v>5</v>
      </c>
      <c r="EB84">
        <v>5</v>
      </c>
      <c r="EC84">
        <v>5</v>
      </c>
      <c r="ED84">
        <v>5</v>
      </c>
      <c r="EE84">
        <v>5</v>
      </c>
      <c r="EF84">
        <v>5</v>
      </c>
      <c r="EG84">
        <v>5</v>
      </c>
      <c r="EH84">
        <v>5</v>
      </c>
      <c r="EI84">
        <v>5</v>
      </c>
      <c r="EJ84">
        <v>5</v>
      </c>
      <c r="EK84">
        <v>5</v>
      </c>
      <c r="EL84">
        <v>5</v>
      </c>
      <c r="EM84">
        <v>5</v>
      </c>
      <c r="EN84">
        <v>5</v>
      </c>
      <c r="EO84">
        <v>5</v>
      </c>
      <c r="EP84">
        <v>5</v>
      </c>
      <c r="EQ84">
        <v>5</v>
      </c>
      <c r="ER84">
        <v>5</v>
      </c>
      <c r="ES84">
        <v>5</v>
      </c>
      <c r="ET84">
        <v>6</v>
      </c>
      <c r="EU84" s="1">
        <v>6</v>
      </c>
      <c r="EV84" s="1">
        <v>6</v>
      </c>
      <c r="EW84" s="1">
        <v>6</v>
      </c>
      <c r="EX84" s="1">
        <v>6</v>
      </c>
      <c r="EY84" s="1">
        <v>6</v>
      </c>
      <c r="EZ84" s="1">
        <v>6</v>
      </c>
      <c r="FA84" s="1">
        <v>6</v>
      </c>
      <c r="FB84" s="1">
        <v>6</v>
      </c>
      <c r="FC84" s="1">
        <v>6</v>
      </c>
      <c r="FD84" s="1">
        <v>6</v>
      </c>
      <c r="FE84" s="1">
        <v>6</v>
      </c>
      <c r="FF84" s="1">
        <v>6</v>
      </c>
      <c r="FG84" s="1">
        <v>6</v>
      </c>
      <c r="FH84" s="1">
        <v>6</v>
      </c>
      <c r="FI84" s="1">
        <v>6</v>
      </c>
      <c r="FJ84" s="1">
        <v>6</v>
      </c>
      <c r="FK84" s="1">
        <v>6</v>
      </c>
      <c r="FL84" s="28">
        <v>6</v>
      </c>
      <c r="FM84" s="28">
        <v>6</v>
      </c>
      <c r="FN84" s="28">
        <v>6</v>
      </c>
      <c r="FO84" s="28">
        <v>6</v>
      </c>
      <c r="FP84" s="28">
        <v>6</v>
      </c>
      <c r="FQ84" s="28">
        <v>6</v>
      </c>
      <c r="FR84" s="28">
        <v>6</v>
      </c>
      <c r="FS84">
        <v>6</v>
      </c>
      <c r="FT84">
        <v>6</v>
      </c>
      <c r="FU84">
        <v>6</v>
      </c>
      <c r="FV84">
        <v>6</v>
      </c>
      <c r="FW84">
        <v>6</v>
      </c>
      <c r="FX84">
        <v>9</v>
      </c>
      <c r="FY84">
        <v>9</v>
      </c>
      <c r="FZ84">
        <v>9</v>
      </c>
      <c r="GA84">
        <v>9</v>
      </c>
      <c r="GB84">
        <v>9</v>
      </c>
      <c r="GC84">
        <v>9</v>
      </c>
      <c r="GD84">
        <v>10</v>
      </c>
      <c r="GE84">
        <v>11</v>
      </c>
      <c r="GF84">
        <v>11</v>
      </c>
      <c r="GG84">
        <v>14</v>
      </c>
      <c r="GH84">
        <v>16</v>
      </c>
      <c r="GI84">
        <v>77</v>
      </c>
      <c r="GJ84">
        <v>78</v>
      </c>
      <c r="GK84">
        <v>78</v>
      </c>
      <c r="GL84">
        <v>97</v>
      </c>
      <c r="GM84">
        <v>98</v>
      </c>
      <c r="GN84">
        <v>99</v>
      </c>
      <c r="GO84">
        <v>99</v>
      </c>
      <c r="GP84">
        <v>100</v>
      </c>
      <c r="GQ84">
        <v>100</v>
      </c>
      <c r="GR84">
        <v>101</v>
      </c>
      <c r="GS84">
        <v>101</v>
      </c>
      <c r="GT84">
        <v>101</v>
      </c>
      <c r="GU84">
        <v>101</v>
      </c>
    </row>
    <row r="85" spans="1:203" x14ac:dyDescent="0.25">
      <c r="A85" s="2" t="s">
        <v>3</v>
      </c>
      <c r="B85">
        <v>4</v>
      </c>
      <c r="C85">
        <v>25</v>
      </c>
      <c r="D85">
        <v>25</v>
      </c>
      <c r="E85">
        <v>34</v>
      </c>
      <c r="F85">
        <v>37</v>
      </c>
      <c r="G85">
        <v>37</v>
      </c>
      <c r="H85">
        <v>41</v>
      </c>
      <c r="I85">
        <v>41</v>
      </c>
      <c r="J85">
        <v>45</v>
      </c>
      <c r="K85">
        <v>55</v>
      </c>
      <c r="L85">
        <v>59</v>
      </c>
      <c r="M85">
        <v>61</v>
      </c>
      <c r="N85">
        <v>65</v>
      </c>
      <c r="O85">
        <v>66</v>
      </c>
      <c r="P85" s="1">
        <v>71</v>
      </c>
      <c r="Q85" s="1">
        <v>72</v>
      </c>
      <c r="R85" s="3">
        <v>48</v>
      </c>
      <c r="S85" s="3">
        <v>34</v>
      </c>
      <c r="T85" s="1">
        <v>37</v>
      </c>
      <c r="U85" s="1">
        <v>39</v>
      </c>
      <c r="V85" s="1">
        <v>41</v>
      </c>
      <c r="W85" s="1">
        <v>42</v>
      </c>
      <c r="X85" s="1">
        <v>45</v>
      </c>
      <c r="Y85" s="1">
        <v>47</v>
      </c>
      <c r="Z85" s="1">
        <v>49</v>
      </c>
      <c r="AA85" s="1">
        <v>51</v>
      </c>
      <c r="AB85" s="1">
        <v>51</v>
      </c>
      <c r="AC85" s="1">
        <v>53</v>
      </c>
      <c r="AD85" s="1">
        <v>54</v>
      </c>
      <c r="AE85" s="1">
        <v>54</v>
      </c>
      <c r="AF85" s="1">
        <v>100</v>
      </c>
      <c r="AG85" s="10">
        <v>102</v>
      </c>
      <c r="AH85" s="10">
        <v>104</v>
      </c>
      <c r="AI85" s="10">
        <v>104</v>
      </c>
      <c r="AJ85" s="10">
        <v>104</v>
      </c>
      <c r="AK85" s="10">
        <v>105</v>
      </c>
      <c r="AL85" s="10">
        <v>107</v>
      </c>
      <c r="AM85" s="10">
        <v>108</v>
      </c>
      <c r="AN85" s="10">
        <v>108</v>
      </c>
      <c r="AO85" s="10">
        <v>109</v>
      </c>
      <c r="AP85" s="10">
        <v>109</v>
      </c>
      <c r="AQ85" s="10">
        <v>110</v>
      </c>
      <c r="AR85" s="10">
        <v>111</v>
      </c>
      <c r="AS85" s="10">
        <v>111</v>
      </c>
      <c r="AT85" s="10">
        <v>111</v>
      </c>
      <c r="AU85" s="10">
        <v>111</v>
      </c>
      <c r="AV85" s="10">
        <v>111</v>
      </c>
      <c r="AW85" s="10">
        <v>111</v>
      </c>
      <c r="AX85">
        <v>111</v>
      </c>
      <c r="AY85" s="10">
        <v>111</v>
      </c>
      <c r="AZ85" s="10">
        <v>112</v>
      </c>
      <c r="BA85" s="10">
        <v>112</v>
      </c>
      <c r="BB85" s="10">
        <v>112</v>
      </c>
      <c r="BC85" s="10">
        <v>113</v>
      </c>
      <c r="BD85" s="10">
        <v>113</v>
      </c>
      <c r="BE85" s="10">
        <v>113</v>
      </c>
      <c r="BF85" s="10">
        <v>113</v>
      </c>
      <c r="BG85" s="10">
        <v>112</v>
      </c>
      <c r="BH85" s="10">
        <v>112</v>
      </c>
      <c r="BI85" s="10">
        <v>113</v>
      </c>
      <c r="BJ85" s="10">
        <v>113</v>
      </c>
      <c r="BK85" s="10">
        <v>114</v>
      </c>
      <c r="BL85" s="10">
        <v>116</v>
      </c>
      <c r="BM85" s="10">
        <v>114</v>
      </c>
      <c r="BN85" s="10">
        <v>114</v>
      </c>
      <c r="BO85" s="10">
        <v>114</v>
      </c>
      <c r="BP85" s="10">
        <v>114</v>
      </c>
      <c r="BQ85" s="10">
        <v>114</v>
      </c>
      <c r="BR85" s="10">
        <v>114</v>
      </c>
      <c r="BS85" s="10">
        <v>114</v>
      </c>
      <c r="BT85" s="10">
        <v>113</v>
      </c>
      <c r="BU85" s="10">
        <v>113</v>
      </c>
      <c r="BV85" s="10">
        <v>113</v>
      </c>
      <c r="BW85" s="10">
        <v>112</v>
      </c>
      <c r="BX85" s="10">
        <v>112</v>
      </c>
      <c r="BY85" s="10">
        <v>112</v>
      </c>
      <c r="BZ85" s="10">
        <v>112</v>
      </c>
      <c r="CA85" s="10">
        <v>112</v>
      </c>
      <c r="CB85" s="10">
        <v>111</v>
      </c>
      <c r="CC85" s="10">
        <v>111</v>
      </c>
      <c r="CD85" s="10">
        <v>111</v>
      </c>
      <c r="CE85" s="10">
        <v>111</v>
      </c>
      <c r="CF85" s="10">
        <v>111</v>
      </c>
      <c r="CG85" s="10">
        <v>111</v>
      </c>
      <c r="CH85" s="10">
        <v>111</v>
      </c>
      <c r="CI85" s="10">
        <v>111</v>
      </c>
      <c r="CJ85" s="10">
        <v>112</v>
      </c>
      <c r="CK85" s="10">
        <v>112</v>
      </c>
      <c r="CL85" s="10">
        <v>112</v>
      </c>
      <c r="CM85" s="10">
        <v>112</v>
      </c>
      <c r="CN85" s="10">
        <v>111</v>
      </c>
      <c r="CO85" s="10">
        <v>111</v>
      </c>
      <c r="CP85" s="10">
        <v>110</v>
      </c>
      <c r="CQ85" s="10">
        <v>110</v>
      </c>
      <c r="CR85" s="10">
        <v>110</v>
      </c>
      <c r="CS85" s="10">
        <v>110</v>
      </c>
      <c r="CT85" s="10">
        <v>110</v>
      </c>
      <c r="CU85" s="10">
        <v>110</v>
      </c>
      <c r="CV85" s="10">
        <v>108</v>
      </c>
      <c r="CW85" s="10">
        <v>108</v>
      </c>
      <c r="CX85" s="10">
        <v>108</v>
      </c>
      <c r="CY85" s="10">
        <v>107</v>
      </c>
      <c r="CZ85" s="10">
        <v>107</v>
      </c>
      <c r="DA85" s="10">
        <v>107</v>
      </c>
      <c r="DB85" s="10">
        <v>107</v>
      </c>
      <c r="DC85" s="10">
        <v>107</v>
      </c>
      <c r="DD85" s="22">
        <v>108</v>
      </c>
      <c r="DE85" s="22">
        <v>108</v>
      </c>
      <c r="DF85" s="22">
        <v>108</v>
      </c>
      <c r="DG85" s="22">
        <v>109</v>
      </c>
      <c r="DH85" s="22">
        <v>110</v>
      </c>
      <c r="DI85" s="22">
        <v>111</v>
      </c>
      <c r="DJ85" s="22">
        <v>111</v>
      </c>
      <c r="DK85" s="22">
        <v>111</v>
      </c>
      <c r="DL85">
        <v>111</v>
      </c>
      <c r="DM85" s="1">
        <v>111</v>
      </c>
      <c r="DN85">
        <v>111</v>
      </c>
      <c r="DO85">
        <v>110</v>
      </c>
      <c r="DP85">
        <v>110</v>
      </c>
      <c r="DQ85">
        <v>110</v>
      </c>
      <c r="DR85" s="1">
        <v>110</v>
      </c>
      <c r="DS85" s="1">
        <v>110</v>
      </c>
      <c r="DT85" s="1">
        <v>111</v>
      </c>
      <c r="DU85" s="1">
        <v>111</v>
      </c>
      <c r="DV85" s="1">
        <v>111</v>
      </c>
      <c r="DW85" s="1">
        <v>111</v>
      </c>
      <c r="DX85" s="1">
        <v>111</v>
      </c>
      <c r="DY85" s="1">
        <v>111</v>
      </c>
      <c r="DZ85" s="1">
        <v>111</v>
      </c>
      <c r="EA85" s="1">
        <v>111</v>
      </c>
      <c r="EB85" s="1">
        <v>111</v>
      </c>
      <c r="EC85" s="1">
        <v>111</v>
      </c>
      <c r="ED85" s="1">
        <v>111</v>
      </c>
      <c r="EE85" s="1">
        <v>111</v>
      </c>
      <c r="EF85" s="1">
        <v>111</v>
      </c>
      <c r="EG85" s="1">
        <v>110</v>
      </c>
      <c r="EH85" s="1">
        <v>110</v>
      </c>
      <c r="EI85" s="1">
        <v>110</v>
      </c>
      <c r="EJ85" s="1">
        <v>110</v>
      </c>
      <c r="EK85" s="1">
        <v>110</v>
      </c>
      <c r="EL85" s="1">
        <v>110</v>
      </c>
      <c r="EM85" s="1">
        <v>110</v>
      </c>
      <c r="EN85" s="1">
        <v>110</v>
      </c>
      <c r="EO85" s="1">
        <v>110</v>
      </c>
      <c r="EP85" s="1">
        <v>110</v>
      </c>
      <c r="EQ85" s="1">
        <v>110</v>
      </c>
      <c r="ER85" s="1">
        <v>110</v>
      </c>
      <c r="ES85" s="1">
        <v>110</v>
      </c>
      <c r="ET85" s="1">
        <v>111</v>
      </c>
      <c r="EU85" s="1">
        <v>111</v>
      </c>
      <c r="EV85" s="1">
        <v>111</v>
      </c>
      <c r="EW85" s="1">
        <v>111</v>
      </c>
      <c r="EX85" s="1">
        <v>111</v>
      </c>
      <c r="EY85" s="1">
        <v>111</v>
      </c>
      <c r="EZ85" s="1">
        <v>111</v>
      </c>
      <c r="FA85" s="1">
        <v>111</v>
      </c>
      <c r="FB85" s="1">
        <v>111</v>
      </c>
      <c r="FC85" s="1">
        <v>111</v>
      </c>
      <c r="FD85" s="1">
        <v>111</v>
      </c>
      <c r="FE85" s="27">
        <v>111</v>
      </c>
      <c r="FF85" s="27">
        <v>111</v>
      </c>
      <c r="FG85" s="1">
        <v>111</v>
      </c>
      <c r="FH85" s="1">
        <v>111</v>
      </c>
      <c r="FI85" s="1">
        <v>111</v>
      </c>
      <c r="FJ85" s="1">
        <v>111</v>
      </c>
      <c r="FK85" s="1">
        <v>110</v>
      </c>
      <c r="FL85" s="28">
        <v>110</v>
      </c>
      <c r="FM85" s="28">
        <v>110</v>
      </c>
      <c r="FN85" s="28">
        <v>109</v>
      </c>
      <c r="FO85" s="28">
        <v>109</v>
      </c>
      <c r="FP85" s="28">
        <v>109</v>
      </c>
      <c r="FQ85" s="28">
        <v>108</v>
      </c>
      <c r="FR85" s="28">
        <v>108</v>
      </c>
      <c r="FS85">
        <v>108</v>
      </c>
      <c r="FT85">
        <v>108</v>
      </c>
      <c r="FU85">
        <v>108</v>
      </c>
      <c r="FV85">
        <v>107</v>
      </c>
      <c r="FW85">
        <v>107</v>
      </c>
      <c r="FX85">
        <v>107</v>
      </c>
      <c r="FY85">
        <v>107</v>
      </c>
      <c r="FZ85">
        <v>106</v>
      </c>
      <c r="GA85">
        <v>105</v>
      </c>
      <c r="GB85">
        <v>195</v>
      </c>
      <c r="GC85">
        <v>104</v>
      </c>
      <c r="GD85">
        <v>104</v>
      </c>
      <c r="GE85">
        <v>104</v>
      </c>
      <c r="GF85">
        <v>104</v>
      </c>
      <c r="GG85">
        <v>104</v>
      </c>
      <c r="GH85">
        <v>104</v>
      </c>
      <c r="GI85">
        <v>104</v>
      </c>
      <c r="GJ85">
        <v>103</v>
      </c>
      <c r="GK85">
        <v>103</v>
      </c>
      <c r="GL85">
        <v>103</v>
      </c>
      <c r="GM85">
        <v>103</v>
      </c>
      <c r="GN85">
        <v>102</v>
      </c>
      <c r="GO85">
        <v>102</v>
      </c>
      <c r="GP85">
        <v>102</v>
      </c>
      <c r="GQ85">
        <v>102</v>
      </c>
      <c r="GR85">
        <v>102</v>
      </c>
      <c r="GS85">
        <v>102</v>
      </c>
      <c r="GT85">
        <v>101</v>
      </c>
      <c r="GU85">
        <v>101</v>
      </c>
    </row>
    <row r="86" spans="1:203" x14ac:dyDescent="0.25">
      <c r="A86" s="2" t="s">
        <v>224</v>
      </c>
      <c r="S86" s="1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10"/>
      <c r="AT86" s="10"/>
      <c r="AU86" s="10"/>
      <c r="AV86" s="10"/>
      <c r="AW86" s="10"/>
      <c r="AX86" s="10"/>
      <c r="AY86" s="10"/>
      <c r="AZ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>
        <v>1</v>
      </c>
      <c r="DD86" s="22">
        <v>1</v>
      </c>
      <c r="DE86" s="22">
        <v>1</v>
      </c>
      <c r="DF86" s="22">
        <v>1</v>
      </c>
      <c r="DG86" s="22">
        <v>1</v>
      </c>
      <c r="DH86" s="22">
        <v>2</v>
      </c>
      <c r="DI86" s="22">
        <v>2</v>
      </c>
      <c r="DJ86" s="22">
        <v>2</v>
      </c>
      <c r="DK86" s="22">
        <v>2</v>
      </c>
      <c r="DL86">
        <v>6</v>
      </c>
      <c r="DM86">
        <v>11</v>
      </c>
      <c r="DN86">
        <v>12</v>
      </c>
      <c r="DO86">
        <v>14</v>
      </c>
      <c r="DP86">
        <v>14</v>
      </c>
      <c r="DQ86">
        <v>14</v>
      </c>
      <c r="DR86">
        <v>21</v>
      </c>
      <c r="DS86">
        <v>23</v>
      </c>
      <c r="DT86">
        <v>25</v>
      </c>
      <c r="DU86">
        <v>25</v>
      </c>
      <c r="DV86">
        <v>25</v>
      </c>
      <c r="DW86">
        <v>25</v>
      </c>
      <c r="DX86">
        <v>26</v>
      </c>
      <c r="DY86">
        <v>26</v>
      </c>
      <c r="DZ86">
        <v>27</v>
      </c>
      <c r="EA86">
        <v>27</v>
      </c>
      <c r="EB86">
        <v>27</v>
      </c>
      <c r="EC86">
        <v>27</v>
      </c>
      <c r="ED86">
        <v>28</v>
      </c>
      <c r="EE86">
        <v>28</v>
      </c>
      <c r="EF86">
        <v>28</v>
      </c>
      <c r="EG86">
        <v>29</v>
      </c>
      <c r="EH86">
        <v>30</v>
      </c>
      <c r="EI86">
        <v>30</v>
      </c>
      <c r="EJ86">
        <v>30</v>
      </c>
      <c r="EK86">
        <v>30</v>
      </c>
      <c r="EL86">
        <v>30</v>
      </c>
      <c r="EM86">
        <v>30</v>
      </c>
      <c r="EN86">
        <v>32</v>
      </c>
      <c r="EO86">
        <v>32</v>
      </c>
      <c r="EP86">
        <v>32</v>
      </c>
      <c r="EQ86">
        <v>32</v>
      </c>
      <c r="ER86">
        <v>32</v>
      </c>
      <c r="ES86">
        <v>32</v>
      </c>
      <c r="ET86">
        <v>32</v>
      </c>
      <c r="EU86" s="1">
        <v>32</v>
      </c>
      <c r="EV86" s="1">
        <v>41</v>
      </c>
      <c r="EW86" s="1">
        <v>41</v>
      </c>
      <c r="EX86" s="1">
        <v>41</v>
      </c>
      <c r="EY86" s="1">
        <v>41</v>
      </c>
      <c r="EZ86" s="1">
        <v>42</v>
      </c>
      <c r="FA86" s="1">
        <v>43</v>
      </c>
      <c r="FB86" s="1">
        <v>43</v>
      </c>
      <c r="FC86" s="1">
        <v>43</v>
      </c>
      <c r="FD86" s="1">
        <v>43</v>
      </c>
      <c r="FE86" s="1">
        <v>44</v>
      </c>
      <c r="FF86" s="1">
        <v>44</v>
      </c>
      <c r="FG86" s="1">
        <v>45</v>
      </c>
      <c r="FH86" s="1">
        <v>46</v>
      </c>
      <c r="FI86" s="1">
        <v>47</v>
      </c>
      <c r="FJ86" s="1">
        <v>48</v>
      </c>
      <c r="FK86" s="1">
        <v>49</v>
      </c>
      <c r="FL86" s="28">
        <v>53</v>
      </c>
      <c r="FM86" s="28">
        <v>53</v>
      </c>
      <c r="FN86" s="28">
        <v>53</v>
      </c>
      <c r="FO86" s="28">
        <v>54</v>
      </c>
      <c r="FP86" s="28">
        <v>54</v>
      </c>
      <c r="FQ86" s="28">
        <v>54</v>
      </c>
      <c r="FR86" s="28">
        <v>54</v>
      </c>
      <c r="FS86">
        <v>54</v>
      </c>
      <c r="FT86">
        <v>55</v>
      </c>
      <c r="FU86">
        <v>55</v>
      </c>
      <c r="FV86">
        <v>55</v>
      </c>
      <c r="FW86">
        <v>55</v>
      </c>
      <c r="FX86">
        <v>55</v>
      </c>
      <c r="FY86">
        <v>55</v>
      </c>
      <c r="FZ86">
        <v>56</v>
      </c>
      <c r="GA86">
        <v>56</v>
      </c>
      <c r="GB86">
        <v>56</v>
      </c>
      <c r="GC86">
        <v>58</v>
      </c>
      <c r="GD86">
        <v>58</v>
      </c>
      <c r="GE86">
        <v>58</v>
      </c>
      <c r="GF86">
        <v>58</v>
      </c>
      <c r="GG86">
        <v>58</v>
      </c>
      <c r="GH86">
        <v>60</v>
      </c>
      <c r="GI86">
        <v>69</v>
      </c>
      <c r="GJ86">
        <v>72</v>
      </c>
      <c r="GK86">
        <v>74</v>
      </c>
      <c r="GL86">
        <v>77</v>
      </c>
      <c r="GM86">
        <v>76</v>
      </c>
      <c r="GN86">
        <v>79</v>
      </c>
      <c r="GO86">
        <v>81</v>
      </c>
      <c r="GP86">
        <v>85</v>
      </c>
      <c r="GQ86">
        <v>89</v>
      </c>
      <c r="GR86">
        <v>92</v>
      </c>
      <c r="GS86">
        <v>94</v>
      </c>
      <c r="GT86">
        <v>95</v>
      </c>
      <c r="GU86">
        <v>98</v>
      </c>
    </row>
    <row r="87" spans="1:203" x14ac:dyDescent="0.25">
      <c r="A87" s="2" t="s">
        <v>8</v>
      </c>
      <c r="B87">
        <v>13</v>
      </c>
      <c r="C87">
        <v>14</v>
      </c>
      <c r="D87">
        <v>14</v>
      </c>
      <c r="E87">
        <v>14</v>
      </c>
      <c r="F87">
        <v>14</v>
      </c>
      <c r="G87">
        <v>14</v>
      </c>
      <c r="H87">
        <v>14</v>
      </c>
      <c r="I87">
        <v>16</v>
      </c>
      <c r="J87">
        <v>16</v>
      </c>
      <c r="K87">
        <v>16</v>
      </c>
      <c r="L87">
        <v>11</v>
      </c>
      <c r="M87">
        <v>12</v>
      </c>
      <c r="N87">
        <v>12</v>
      </c>
      <c r="O87">
        <v>14</v>
      </c>
      <c r="P87">
        <v>14</v>
      </c>
      <c r="Q87">
        <v>14</v>
      </c>
      <c r="R87">
        <v>14</v>
      </c>
      <c r="S87" s="3">
        <v>11</v>
      </c>
      <c r="T87">
        <v>11</v>
      </c>
      <c r="U87">
        <v>11</v>
      </c>
      <c r="V87">
        <v>12</v>
      </c>
      <c r="W87">
        <v>13</v>
      </c>
      <c r="X87">
        <v>13</v>
      </c>
      <c r="Y87">
        <v>13</v>
      </c>
      <c r="Z87" s="3">
        <v>10</v>
      </c>
      <c r="AA87">
        <v>10</v>
      </c>
      <c r="AB87">
        <v>10</v>
      </c>
      <c r="AC87">
        <v>10</v>
      </c>
      <c r="AD87" s="9">
        <v>10</v>
      </c>
      <c r="AE87" s="9">
        <v>10</v>
      </c>
      <c r="AF87" s="9">
        <v>25</v>
      </c>
      <c r="AG87" s="9">
        <v>25</v>
      </c>
      <c r="AH87" s="9">
        <v>25</v>
      </c>
      <c r="AI87" s="9">
        <v>25</v>
      </c>
      <c r="AJ87" s="9">
        <v>25</v>
      </c>
      <c r="AK87" s="9">
        <v>25</v>
      </c>
      <c r="AL87" s="9">
        <v>25</v>
      </c>
      <c r="AM87" s="11">
        <v>24</v>
      </c>
      <c r="AN87" s="9">
        <v>24</v>
      </c>
      <c r="AO87" s="9">
        <v>24</v>
      </c>
      <c r="AP87" s="9">
        <v>24</v>
      </c>
      <c r="AQ87" s="9">
        <v>24</v>
      </c>
      <c r="AR87" s="9">
        <v>24</v>
      </c>
      <c r="AS87" s="10">
        <v>24</v>
      </c>
      <c r="AT87" s="10">
        <v>24</v>
      </c>
      <c r="AU87" s="9">
        <v>25</v>
      </c>
      <c r="AV87" s="10">
        <v>25</v>
      </c>
      <c r="AW87" s="10">
        <v>25</v>
      </c>
      <c r="AX87">
        <v>25</v>
      </c>
      <c r="AY87" s="10">
        <v>25</v>
      </c>
      <c r="AZ87" s="10">
        <v>25</v>
      </c>
      <c r="BA87" s="10">
        <v>25</v>
      </c>
      <c r="BB87" s="10">
        <v>25</v>
      </c>
      <c r="BC87" s="10">
        <v>25</v>
      </c>
      <c r="BD87" s="10">
        <v>25</v>
      </c>
      <c r="BE87" s="10">
        <v>25</v>
      </c>
      <c r="BF87" s="10">
        <v>26</v>
      </c>
      <c r="BG87" s="10">
        <v>26</v>
      </c>
      <c r="BH87" s="10">
        <v>26</v>
      </c>
      <c r="BI87" s="10">
        <v>26</v>
      </c>
      <c r="BJ87" s="10">
        <v>26</v>
      </c>
      <c r="BK87" s="10">
        <v>26</v>
      </c>
      <c r="BL87" s="10">
        <v>26</v>
      </c>
      <c r="BM87" s="10">
        <v>26</v>
      </c>
      <c r="BN87" s="10">
        <v>26</v>
      </c>
      <c r="BO87" s="10">
        <v>26</v>
      </c>
      <c r="BP87" s="10">
        <v>26</v>
      </c>
      <c r="BQ87" s="10">
        <v>25</v>
      </c>
      <c r="BR87" s="10">
        <v>25</v>
      </c>
      <c r="BS87" s="10">
        <v>26</v>
      </c>
      <c r="BT87" s="10">
        <v>26</v>
      </c>
      <c r="BU87" s="10">
        <v>26</v>
      </c>
      <c r="BV87" s="10">
        <v>26</v>
      </c>
      <c r="BW87" s="10">
        <v>26</v>
      </c>
      <c r="BX87" s="10">
        <v>26</v>
      </c>
      <c r="BY87" s="10">
        <v>26</v>
      </c>
      <c r="BZ87" s="10">
        <v>26</v>
      </c>
      <c r="CA87" s="10">
        <v>26</v>
      </c>
      <c r="CB87" s="10">
        <v>26</v>
      </c>
      <c r="CC87" s="10">
        <v>27</v>
      </c>
      <c r="CD87" s="10">
        <v>27</v>
      </c>
      <c r="CE87" s="10">
        <v>27</v>
      </c>
      <c r="CF87" s="10">
        <v>27</v>
      </c>
      <c r="CG87" s="10">
        <v>27</v>
      </c>
      <c r="CH87" s="10">
        <v>27</v>
      </c>
      <c r="CI87" s="10">
        <v>29</v>
      </c>
      <c r="CJ87" s="10">
        <v>32</v>
      </c>
      <c r="CK87" s="10">
        <v>32</v>
      </c>
      <c r="CL87" s="10">
        <v>32</v>
      </c>
      <c r="CM87" s="10">
        <v>32</v>
      </c>
      <c r="CN87" s="10">
        <v>32</v>
      </c>
      <c r="CO87" s="10">
        <v>32</v>
      </c>
      <c r="CP87" s="10">
        <v>32</v>
      </c>
      <c r="CQ87" s="10">
        <v>32</v>
      </c>
      <c r="CR87" s="10">
        <v>32</v>
      </c>
      <c r="CS87" s="10">
        <v>32</v>
      </c>
      <c r="CT87" s="10">
        <v>32</v>
      </c>
      <c r="CU87" s="10">
        <v>32</v>
      </c>
      <c r="CV87" s="10">
        <v>32</v>
      </c>
      <c r="CW87" s="10">
        <v>32</v>
      </c>
      <c r="CX87" s="10">
        <v>32</v>
      </c>
      <c r="CY87" s="10">
        <v>32</v>
      </c>
      <c r="CZ87" s="10">
        <v>32</v>
      </c>
      <c r="DA87" s="10">
        <v>32</v>
      </c>
      <c r="DB87" s="10">
        <v>32</v>
      </c>
      <c r="DC87" s="10">
        <v>32</v>
      </c>
      <c r="DD87" s="22">
        <v>32</v>
      </c>
      <c r="DE87" s="22">
        <v>32</v>
      </c>
      <c r="DF87" s="22">
        <v>33</v>
      </c>
      <c r="DG87" s="22">
        <v>36</v>
      </c>
      <c r="DH87" s="22">
        <v>36</v>
      </c>
      <c r="DI87" s="22">
        <v>36</v>
      </c>
      <c r="DJ87" s="22">
        <v>36</v>
      </c>
      <c r="DK87" s="22">
        <v>36</v>
      </c>
      <c r="DL87">
        <v>38</v>
      </c>
      <c r="DM87">
        <v>38</v>
      </c>
      <c r="DN87">
        <v>38</v>
      </c>
      <c r="DO87">
        <v>38</v>
      </c>
      <c r="DP87">
        <v>38</v>
      </c>
      <c r="DQ87">
        <v>39</v>
      </c>
      <c r="DR87">
        <v>39</v>
      </c>
      <c r="DS87">
        <v>41</v>
      </c>
      <c r="DT87">
        <v>41</v>
      </c>
      <c r="DU87">
        <v>41</v>
      </c>
      <c r="DV87">
        <v>41</v>
      </c>
      <c r="DW87">
        <v>43</v>
      </c>
      <c r="DX87">
        <v>43</v>
      </c>
      <c r="DY87">
        <v>44</v>
      </c>
      <c r="DZ87">
        <v>44</v>
      </c>
      <c r="EA87">
        <v>44</v>
      </c>
      <c r="EB87">
        <v>44</v>
      </c>
      <c r="EC87">
        <v>47</v>
      </c>
      <c r="ED87">
        <v>53</v>
      </c>
      <c r="EE87">
        <v>53</v>
      </c>
      <c r="EF87">
        <v>53</v>
      </c>
      <c r="EG87">
        <v>53</v>
      </c>
      <c r="EH87">
        <v>53</v>
      </c>
      <c r="EI87">
        <v>53</v>
      </c>
      <c r="EJ87">
        <v>53</v>
      </c>
      <c r="EK87">
        <v>53</v>
      </c>
      <c r="EL87">
        <v>55</v>
      </c>
      <c r="EM87">
        <v>55</v>
      </c>
      <c r="EN87">
        <v>55</v>
      </c>
      <c r="EO87">
        <v>55</v>
      </c>
      <c r="EP87">
        <v>55</v>
      </c>
      <c r="EQ87">
        <v>55</v>
      </c>
      <c r="ER87">
        <v>59</v>
      </c>
      <c r="ES87">
        <v>67</v>
      </c>
      <c r="ET87" s="1">
        <v>67</v>
      </c>
      <c r="EU87" s="1">
        <v>67</v>
      </c>
      <c r="EV87" s="1">
        <v>67</v>
      </c>
      <c r="EW87" s="1">
        <v>67</v>
      </c>
      <c r="EX87" s="1">
        <v>67</v>
      </c>
      <c r="EY87" s="1">
        <v>71</v>
      </c>
      <c r="EZ87" s="1">
        <v>70</v>
      </c>
      <c r="FA87" s="1">
        <v>72</v>
      </c>
      <c r="FB87" s="1">
        <v>72</v>
      </c>
      <c r="FC87" s="1">
        <v>74</v>
      </c>
      <c r="FD87" s="1">
        <v>74</v>
      </c>
      <c r="FE87" s="1">
        <v>73</v>
      </c>
      <c r="FF87" s="1">
        <v>72</v>
      </c>
      <c r="FG87" s="1">
        <v>74</v>
      </c>
      <c r="FH87" s="1">
        <v>78</v>
      </c>
      <c r="FI87" s="1">
        <v>78</v>
      </c>
      <c r="FJ87" s="1">
        <v>78</v>
      </c>
      <c r="FK87" s="1">
        <v>78</v>
      </c>
      <c r="FL87" s="28">
        <v>77</v>
      </c>
      <c r="FM87" s="28">
        <v>78</v>
      </c>
      <c r="FN87" s="28">
        <v>79</v>
      </c>
      <c r="FO87" s="28">
        <v>80</v>
      </c>
      <c r="FP87" s="28">
        <v>80</v>
      </c>
      <c r="FQ87" s="28">
        <v>80</v>
      </c>
      <c r="FR87" s="28">
        <v>80</v>
      </c>
      <c r="FS87">
        <v>80</v>
      </c>
      <c r="FT87">
        <v>82</v>
      </c>
      <c r="FU87">
        <v>82</v>
      </c>
      <c r="FV87">
        <v>82</v>
      </c>
      <c r="FW87">
        <v>82</v>
      </c>
      <c r="FX87">
        <v>83</v>
      </c>
      <c r="FY87">
        <v>83</v>
      </c>
      <c r="FZ87">
        <v>83</v>
      </c>
      <c r="GA87">
        <v>83</v>
      </c>
      <c r="GB87">
        <v>83</v>
      </c>
      <c r="GC87">
        <v>84</v>
      </c>
      <c r="GD87">
        <v>85</v>
      </c>
      <c r="GE87">
        <v>88</v>
      </c>
      <c r="GF87">
        <v>88</v>
      </c>
      <c r="GG87">
        <v>88</v>
      </c>
      <c r="GH87">
        <v>88</v>
      </c>
      <c r="GI87">
        <v>88</v>
      </c>
      <c r="GJ87">
        <v>88</v>
      </c>
      <c r="GK87">
        <v>88</v>
      </c>
      <c r="GL87">
        <v>90</v>
      </c>
      <c r="GM87">
        <v>90</v>
      </c>
      <c r="GN87">
        <v>90</v>
      </c>
      <c r="GO87">
        <v>90</v>
      </c>
      <c r="GP87">
        <v>90</v>
      </c>
      <c r="GQ87">
        <v>90</v>
      </c>
      <c r="GR87">
        <v>93</v>
      </c>
      <c r="GS87">
        <v>93</v>
      </c>
      <c r="GT87">
        <v>93</v>
      </c>
      <c r="GU87">
        <v>93</v>
      </c>
    </row>
    <row r="88" spans="1:203" x14ac:dyDescent="0.25">
      <c r="A88" s="2" t="s">
        <v>14</v>
      </c>
      <c r="B88">
        <v>10</v>
      </c>
      <c r="C88">
        <v>10</v>
      </c>
      <c r="D88">
        <v>10</v>
      </c>
      <c r="E88">
        <v>12</v>
      </c>
      <c r="F88">
        <v>12</v>
      </c>
      <c r="G88">
        <v>13</v>
      </c>
      <c r="H88">
        <v>13</v>
      </c>
      <c r="I88">
        <v>23</v>
      </c>
      <c r="J88" s="1">
        <v>24</v>
      </c>
      <c r="K88" s="1">
        <v>26</v>
      </c>
      <c r="L88" s="1">
        <v>28</v>
      </c>
      <c r="M88" s="1">
        <v>28</v>
      </c>
      <c r="N88" s="1">
        <v>28</v>
      </c>
      <c r="O88" s="1">
        <v>29</v>
      </c>
      <c r="P88" s="3">
        <v>27</v>
      </c>
      <c r="Q88" s="1">
        <v>29</v>
      </c>
      <c r="R88" s="1">
        <v>32</v>
      </c>
      <c r="S88" s="3">
        <v>31</v>
      </c>
      <c r="T88" s="3">
        <v>21</v>
      </c>
      <c r="U88" s="1">
        <v>21</v>
      </c>
      <c r="V88" s="1">
        <v>25</v>
      </c>
      <c r="W88" s="1">
        <v>26</v>
      </c>
      <c r="X88" s="1">
        <v>28</v>
      </c>
      <c r="Y88" s="1">
        <v>28</v>
      </c>
      <c r="Z88" s="1">
        <v>28</v>
      </c>
      <c r="AA88" s="1">
        <v>28</v>
      </c>
      <c r="AB88" s="1">
        <v>28</v>
      </c>
      <c r="AC88" s="1">
        <v>28</v>
      </c>
      <c r="AD88" s="1">
        <v>28</v>
      </c>
      <c r="AE88" s="1">
        <v>29</v>
      </c>
      <c r="AF88" s="1">
        <v>43</v>
      </c>
      <c r="AG88" s="10">
        <v>43</v>
      </c>
      <c r="AH88" s="10">
        <v>43</v>
      </c>
      <c r="AI88" s="10">
        <v>43</v>
      </c>
      <c r="AJ88" s="10">
        <v>43</v>
      </c>
      <c r="AK88" s="10">
        <v>43</v>
      </c>
      <c r="AL88" s="10">
        <v>47</v>
      </c>
      <c r="AM88" s="10">
        <v>49</v>
      </c>
      <c r="AN88" s="10">
        <v>50</v>
      </c>
      <c r="AO88" s="10">
        <v>50</v>
      </c>
      <c r="AP88" s="10">
        <v>50</v>
      </c>
      <c r="AQ88" s="10">
        <v>50</v>
      </c>
      <c r="AR88" s="10">
        <v>50</v>
      </c>
      <c r="AS88" s="10">
        <v>50</v>
      </c>
      <c r="AT88" s="10">
        <v>50</v>
      </c>
      <c r="AU88" s="9">
        <v>50</v>
      </c>
      <c r="AV88" s="10">
        <v>50</v>
      </c>
      <c r="AW88" s="10">
        <v>50</v>
      </c>
      <c r="AX88" s="10">
        <v>50</v>
      </c>
      <c r="AY88" s="10">
        <v>50</v>
      </c>
      <c r="AZ88" s="10">
        <v>50</v>
      </c>
      <c r="BA88" s="10">
        <v>50</v>
      </c>
      <c r="BB88" s="10">
        <v>50</v>
      </c>
      <c r="BC88" s="10">
        <v>50</v>
      </c>
      <c r="BD88" s="10">
        <v>50</v>
      </c>
      <c r="BE88" s="10">
        <v>50</v>
      </c>
      <c r="BF88" s="10">
        <v>50</v>
      </c>
      <c r="BG88" s="10">
        <v>50</v>
      </c>
      <c r="BH88" s="10">
        <v>50</v>
      </c>
      <c r="BI88" s="10">
        <v>50</v>
      </c>
      <c r="BJ88" s="10">
        <v>50</v>
      </c>
      <c r="BK88" s="10">
        <v>50</v>
      </c>
      <c r="BL88" s="10">
        <v>50</v>
      </c>
      <c r="BM88" s="10">
        <v>50</v>
      </c>
      <c r="BN88" s="10">
        <v>50</v>
      </c>
      <c r="BO88" s="10">
        <v>50</v>
      </c>
      <c r="BP88" s="10">
        <v>50</v>
      </c>
      <c r="BQ88" s="10">
        <v>50</v>
      </c>
      <c r="BR88" s="10">
        <v>50</v>
      </c>
      <c r="BS88" s="10">
        <v>50</v>
      </c>
      <c r="BT88" s="10">
        <v>50</v>
      </c>
      <c r="BU88" s="10">
        <v>50</v>
      </c>
      <c r="BV88" s="10">
        <v>49</v>
      </c>
      <c r="BW88" s="10">
        <v>49</v>
      </c>
      <c r="BX88" s="10">
        <v>49</v>
      </c>
      <c r="BY88" s="10">
        <v>49</v>
      </c>
      <c r="BZ88" s="10">
        <v>50</v>
      </c>
      <c r="CA88" s="10">
        <v>50</v>
      </c>
      <c r="CB88" s="10">
        <v>50</v>
      </c>
      <c r="CC88" s="10">
        <v>50</v>
      </c>
      <c r="CD88" s="10">
        <v>50</v>
      </c>
      <c r="CE88" s="10">
        <v>50</v>
      </c>
      <c r="CF88" s="10">
        <v>50</v>
      </c>
      <c r="CG88" s="10">
        <v>50</v>
      </c>
      <c r="CH88" s="10">
        <v>50</v>
      </c>
      <c r="CI88" s="10">
        <v>51</v>
      </c>
      <c r="CJ88" s="10">
        <v>50</v>
      </c>
      <c r="CK88" s="10">
        <v>50</v>
      </c>
      <c r="CL88" s="10">
        <v>50</v>
      </c>
      <c r="CM88" s="10">
        <v>50</v>
      </c>
      <c r="CN88">
        <f>SUM(2,4,4,41)</f>
        <v>51</v>
      </c>
      <c r="CO88" s="10">
        <v>51</v>
      </c>
      <c r="CP88" s="10">
        <v>51</v>
      </c>
      <c r="CQ88" s="10">
        <v>53</v>
      </c>
      <c r="CR88" s="10">
        <v>55</v>
      </c>
      <c r="CS88" s="10">
        <v>55</v>
      </c>
      <c r="CT88" s="10">
        <v>55</v>
      </c>
      <c r="CU88" s="10">
        <v>56</v>
      </c>
      <c r="CV88" s="10">
        <v>57</v>
      </c>
      <c r="CW88" s="10">
        <v>59</v>
      </c>
      <c r="CX88" s="10">
        <v>62</v>
      </c>
      <c r="CY88">
        <f>SUM(13,5,4,41)</f>
        <v>63</v>
      </c>
      <c r="CZ88" s="10">
        <v>63</v>
      </c>
      <c r="DA88" s="10">
        <v>63</v>
      </c>
      <c r="DB88" s="22">
        <v>63</v>
      </c>
      <c r="DC88" s="22">
        <v>64</v>
      </c>
      <c r="DD88" s="22">
        <v>63</v>
      </c>
      <c r="DE88" s="22">
        <v>64</v>
      </c>
      <c r="DF88" s="22">
        <v>64</v>
      </c>
      <c r="DG88" s="22">
        <v>64</v>
      </c>
      <c r="DH88" s="22">
        <v>68</v>
      </c>
      <c r="DI88" s="22">
        <v>69</v>
      </c>
      <c r="DJ88" s="22">
        <v>69</v>
      </c>
      <c r="DK88" s="22">
        <v>69</v>
      </c>
      <c r="DL88">
        <v>69</v>
      </c>
      <c r="DM88">
        <v>69</v>
      </c>
      <c r="DN88">
        <v>69</v>
      </c>
      <c r="DO88">
        <v>69</v>
      </c>
      <c r="DP88">
        <v>69</v>
      </c>
      <c r="DQ88">
        <v>69</v>
      </c>
      <c r="DR88">
        <v>70</v>
      </c>
      <c r="DS88">
        <v>70</v>
      </c>
      <c r="DT88">
        <v>73</v>
      </c>
      <c r="DU88">
        <v>74</v>
      </c>
      <c r="DV88">
        <v>74</v>
      </c>
      <c r="DW88">
        <v>74</v>
      </c>
      <c r="DX88">
        <v>74</v>
      </c>
      <c r="DY88">
        <v>74</v>
      </c>
      <c r="DZ88">
        <v>74</v>
      </c>
      <c r="EA88">
        <v>74</v>
      </c>
      <c r="EB88">
        <v>74</v>
      </c>
      <c r="EC88">
        <v>74</v>
      </c>
      <c r="ED88">
        <v>74</v>
      </c>
      <c r="EE88">
        <v>74</v>
      </c>
      <c r="EF88">
        <v>74</v>
      </c>
      <c r="EG88">
        <v>75</v>
      </c>
      <c r="EH88">
        <v>75</v>
      </c>
      <c r="EI88">
        <v>75</v>
      </c>
      <c r="EJ88">
        <v>75</v>
      </c>
      <c r="EK88">
        <v>77</v>
      </c>
      <c r="EL88">
        <v>76</v>
      </c>
      <c r="EM88">
        <v>76</v>
      </c>
      <c r="EN88">
        <v>76</v>
      </c>
      <c r="EO88">
        <v>76</v>
      </c>
      <c r="EP88">
        <v>76</v>
      </c>
      <c r="EQ88">
        <v>76</v>
      </c>
      <c r="ER88">
        <v>75</v>
      </c>
      <c r="ES88">
        <v>75</v>
      </c>
      <c r="ET88">
        <v>75</v>
      </c>
      <c r="EU88" s="1">
        <v>75</v>
      </c>
      <c r="EV88" s="1">
        <v>75</v>
      </c>
      <c r="EW88" s="1">
        <v>75</v>
      </c>
      <c r="EX88" s="1">
        <v>75</v>
      </c>
      <c r="EY88" s="1">
        <v>75</v>
      </c>
      <c r="EZ88" s="1">
        <v>75</v>
      </c>
      <c r="FA88" s="1">
        <v>75</v>
      </c>
      <c r="FB88" s="1">
        <v>74</v>
      </c>
      <c r="FC88" s="1">
        <v>73</v>
      </c>
      <c r="FD88" s="1">
        <v>73</v>
      </c>
      <c r="FE88" s="1">
        <v>73</v>
      </c>
      <c r="FF88" s="1">
        <v>73</v>
      </c>
      <c r="FG88" s="1">
        <v>73</v>
      </c>
      <c r="FH88" s="1">
        <v>73</v>
      </c>
      <c r="FI88" s="1">
        <v>74</v>
      </c>
      <c r="FJ88" s="1">
        <v>75</v>
      </c>
      <c r="FK88" s="1">
        <v>75</v>
      </c>
      <c r="FL88" s="28">
        <v>75</v>
      </c>
      <c r="FM88" s="28">
        <v>74</v>
      </c>
      <c r="FN88" s="28">
        <v>74</v>
      </c>
      <c r="FO88" s="28">
        <v>74</v>
      </c>
      <c r="FP88" s="28">
        <v>74</v>
      </c>
      <c r="FQ88" s="28">
        <v>74</v>
      </c>
      <c r="FR88" s="28">
        <v>74</v>
      </c>
      <c r="FS88">
        <v>74</v>
      </c>
      <c r="FT88">
        <v>75</v>
      </c>
      <c r="FU88">
        <v>75</v>
      </c>
      <c r="FV88">
        <v>76</v>
      </c>
      <c r="FW88">
        <v>75</v>
      </c>
      <c r="FX88">
        <v>75</v>
      </c>
      <c r="FY88">
        <v>74</v>
      </c>
      <c r="FZ88">
        <v>74</v>
      </c>
      <c r="GA88">
        <v>74</v>
      </c>
      <c r="GB88">
        <v>74</v>
      </c>
      <c r="GC88">
        <v>74</v>
      </c>
      <c r="GD88">
        <v>73</v>
      </c>
      <c r="GE88">
        <v>73</v>
      </c>
      <c r="GF88">
        <v>73</v>
      </c>
      <c r="GG88">
        <v>73</v>
      </c>
      <c r="GH88">
        <v>73</v>
      </c>
      <c r="GI88">
        <v>72</v>
      </c>
      <c r="GJ88">
        <v>72</v>
      </c>
      <c r="GK88">
        <v>72</v>
      </c>
      <c r="GL88">
        <v>73</v>
      </c>
      <c r="GM88">
        <v>74</v>
      </c>
      <c r="GN88">
        <v>76</v>
      </c>
      <c r="GO88">
        <v>78</v>
      </c>
      <c r="GP88">
        <v>78</v>
      </c>
      <c r="GQ88">
        <v>80</v>
      </c>
      <c r="GR88">
        <v>79</v>
      </c>
      <c r="GS88">
        <v>83</v>
      </c>
      <c r="GT88">
        <v>90</v>
      </c>
      <c r="GU88">
        <v>93</v>
      </c>
    </row>
    <row r="89" spans="1:203" x14ac:dyDescent="0.25">
      <c r="A89" s="2" t="s">
        <v>217</v>
      </c>
      <c r="J89" s="1"/>
      <c r="K89" s="1"/>
      <c r="L89" s="1"/>
      <c r="M89" s="3"/>
      <c r="N89" s="1"/>
      <c r="O89" s="1"/>
      <c r="P89" s="1"/>
      <c r="Q89" s="1"/>
      <c r="R89" s="1"/>
      <c r="S89" s="3"/>
      <c r="T89" s="1"/>
      <c r="U89" s="1"/>
      <c r="V89" s="1"/>
      <c r="W89" s="1"/>
      <c r="X89" s="1"/>
      <c r="Y89" s="1"/>
      <c r="Z89" s="3"/>
      <c r="AA89" s="1"/>
      <c r="AB89" s="1"/>
      <c r="AC89" s="1"/>
      <c r="AD89" s="1"/>
      <c r="AE89" s="1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1"/>
      <c r="AW89" s="10"/>
      <c r="AX89" s="11"/>
      <c r="AY89" s="10"/>
      <c r="AZ89" s="10"/>
      <c r="BA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R89" s="10"/>
      <c r="BS89" s="10"/>
      <c r="BU89" s="10"/>
      <c r="CM89" s="10"/>
      <c r="CS89" s="10"/>
      <c r="CT89" s="10"/>
      <c r="CW89" s="10"/>
      <c r="CX89" s="10"/>
      <c r="CY89">
        <v>1</v>
      </c>
      <c r="CZ89">
        <v>1</v>
      </c>
      <c r="DA89">
        <v>3</v>
      </c>
      <c r="DB89" s="22">
        <v>4</v>
      </c>
      <c r="DC89" s="22">
        <v>4</v>
      </c>
      <c r="DD89" s="22">
        <v>12</v>
      </c>
      <c r="DE89" s="22">
        <v>15</v>
      </c>
      <c r="DF89" s="22">
        <v>15</v>
      </c>
      <c r="DG89" s="22">
        <v>23</v>
      </c>
      <c r="DH89" s="22">
        <v>26</v>
      </c>
      <c r="DI89" s="22">
        <v>29</v>
      </c>
      <c r="DJ89" s="22">
        <v>34</v>
      </c>
      <c r="DK89" s="22">
        <v>34</v>
      </c>
      <c r="DL89">
        <v>36</v>
      </c>
      <c r="DM89">
        <v>64</v>
      </c>
      <c r="DN89">
        <v>64</v>
      </c>
      <c r="DO89">
        <v>62</v>
      </c>
      <c r="DP89">
        <v>62</v>
      </c>
      <c r="DQ89">
        <v>62</v>
      </c>
      <c r="DR89">
        <v>66</v>
      </c>
      <c r="DS89">
        <v>67</v>
      </c>
      <c r="DT89">
        <v>66</v>
      </c>
      <c r="DU89">
        <v>68</v>
      </c>
      <c r="DV89">
        <v>68</v>
      </c>
      <c r="DW89">
        <v>68</v>
      </c>
      <c r="DX89">
        <v>68</v>
      </c>
      <c r="DY89">
        <v>68</v>
      </c>
      <c r="DZ89">
        <v>68</v>
      </c>
      <c r="EA89">
        <v>68</v>
      </c>
      <c r="EB89">
        <v>68</v>
      </c>
      <c r="EC89">
        <v>68</v>
      </c>
      <c r="ED89">
        <v>68</v>
      </c>
      <c r="EE89">
        <v>68</v>
      </c>
      <c r="EF89">
        <v>68</v>
      </c>
      <c r="EG89">
        <v>67</v>
      </c>
      <c r="EH89">
        <v>67</v>
      </c>
      <c r="EI89">
        <v>67</v>
      </c>
      <c r="EJ89">
        <v>67</v>
      </c>
      <c r="EK89">
        <v>69</v>
      </c>
      <c r="EL89">
        <v>69</v>
      </c>
      <c r="EM89">
        <v>69</v>
      </c>
      <c r="EN89">
        <v>69</v>
      </c>
      <c r="EO89">
        <v>69</v>
      </c>
      <c r="EP89">
        <v>69</v>
      </c>
      <c r="EQ89">
        <v>69</v>
      </c>
      <c r="ER89">
        <v>68</v>
      </c>
      <c r="ES89">
        <v>68</v>
      </c>
      <c r="ET89" s="1">
        <v>68</v>
      </c>
      <c r="EU89" s="1">
        <v>68</v>
      </c>
      <c r="EV89" s="1">
        <v>68</v>
      </c>
      <c r="EW89" s="1">
        <v>68</v>
      </c>
      <c r="EX89" s="1">
        <v>68</v>
      </c>
      <c r="EY89" s="1">
        <v>68</v>
      </c>
      <c r="EZ89" s="1">
        <v>68</v>
      </c>
      <c r="FA89" s="1">
        <v>67</v>
      </c>
      <c r="FB89" s="1">
        <v>67</v>
      </c>
      <c r="FC89" s="1">
        <v>67</v>
      </c>
      <c r="FD89" s="1">
        <v>67</v>
      </c>
      <c r="FE89" s="1">
        <v>67</v>
      </c>
      <c r="FF89" s="1">
        <v>67</v>
      </c>
      <c r="FG89" s="1">
        <v>67</v>
      </c>
      <c r="FH89" s="1">
        <v>67</v>
      </c>
      <c r="FI89" s="1">
        <v>67</v>
      </c>
      <c r="FJ89" s="1">
        <v>66</v>
      </c>
      <c r="FK89" s="1">
        <v>66</v>
      </c>
      <c r="FL89" s="28">
        <v>66</v>
      </c>
      <c r="FM89" s="28">
        <v>66</v>
      </c>
      <c r="FN89" s="28">
        <v>66</v>
      </c>
      <c r="FO89" s="28">
        <v>66</v>
      </c>
      <c r="FP89" s="28">
        <v>66</v>
      </c>
      <c r="FQ89" s="28">
        <v>66</v>
      </c>
      <c r="FR89" s="28">
        <v>66</v>
      </c>
      <c r="FS89">
        <v>66</v>
      </c>
      <c r="FT89">
        <v>65</v>
      </c>
      <c r="FU89">
        <v>65</v>
      </c>
      <c r="FV89">
        <v>65</v>
      </c>
      <c r="FW89">
        <v>65</v>
      </c>
      <c r="FX89">
        <v>65</v>
      </c>
      <c r="FY89">
        <v>65</v>
      </c>
      <c r="FZ89">
        <v>66</v>
      </c>
      <c r="GA89">
        <v>66</v>
      </c>
      <c r="GB89">
        <v>66</v>
      </c>
      <c r="GC89">
        <v>66</v>
      </c>
      <c r="GD89">
        <v>66</v>
      </c>
      <c r="GE89">
        <v>66</v>
      </c>
      <c r="GF89">
        <v>66</v>
      </c>
      <c r="GG89">
        <v>66</v>
      </c>
      <c r="GH89">
        <v>66</v>
      </c>
      <c r="GI89">
        <v>67</v>
      </c>
      <c r="GJ89">
        <v>67</v>
      </c>
      <c r="GK89">
        <v>66</v>
      </c>
      <c r="GL89">
        <v>66</v>
      </c>
      <c r="GM89">
        <v>67</v>
      </c>
      <c r="GN89">
        <v>67</v>
      </c>
      <c r="GO89">
        <v>67</v>
      </c>
      <c r="GP89">
        <v>68</v>
      </c>
      <c r="GQ89">
        <v>71</v>
      </c>
      <c r="GR89">
        <v>72</v>
      </c>
      <c r="GS89">
        <v>72</v>
      </c>
      <c r="GT89">
        <v>75</v>
      </c>
      <c r="GU89">
        <v>90</v>
      </c>
    </row>
    <row r="90" spans="1:203" x14ac:dyDescent="0.25">
      <c r="A90" s="2" t="s">
        <v>167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>
        <v>1</v>
      </c>
      <c r="BU90" s="10">
        <v>1</v>
      </c>
      <c r="BV90" s="10">
        <v>1</v>
      </c>
      <c r="BW90" s="10">
        <v>1</v>
      </c>
      <c r="BX90" s="10">
        <v>1</v>
      </c>
      <c r="BY90" s="10">
        <v>1</v>
      </c>
      <c r="BZ90" s="10">
        <v>1</v>
      </c>
      <c r="CA90" s="10">
        <v>1</v>
      </c>
      <c r="CB90" s="10">
        <v>1</v>
      </c>
      <c r="CC90" s="10">
        <v>2</v>
      </c>
      <c r="CD90" s="10">
        <v>3</v>
      </c>
      <c r="CE90" s="10">
        <v>3</v>
      </c>
      <c r="CF90" s="10">
        <v>3</v>
      </c>
      <c r="CG90" s="10">
        <v>4</v>
      </c>
      <c r="CH90" s="10">
        <v>5</v>
      </c>
      <c r="CI90" s="10">
        <v>7</v>
      </c>
      <c r="CJ90" s="10">
        <v>10</v>
      </c>
      <c r="CK90" s="10">
        <v>12</v>
      </c>
      <c r="CL90" s="10">
        <v>12</v>
      </c>
      <c r="CM90" s="10">
        <v>14</v>
      </c>
      <c r="CN90" s="10">
        <v>17</v>
      </c>
      <c r="CO90" s="10">
        <v>17</v>
      </c>
      <c r="CP90" s="10">
        <v>21</v>
      </c>
      <c r="CQ90" s="10">
        <v>23</v>
      </c>
      <c r="CR90" s="10">
        <v>24</v>
      </c>
      <c r="CS90" s="10">
        <v>25</v>
      </c>
      <c r="CT90" s="10">
        <v>26</v>
      </c>
      <c r="CU90" s="10">
        <v>26</v>
      </c>
      <c r="CV90" s="10">
        <v>29</v>
      </c>
      <c r="CW90" s="10">
        <v>30</v>
      </c>
      <c r="CX90" s="10">
        <v>34</v>
      </c>
      <c r="CY90" s="10">
        <v>34</v>
      </c>
      <c r="CZ90" s="10">
        <v>34</v>
      </c>
      <c r="DA90" s="10">
        <v>34</v>
      </c>
      <c r="DB90" s="22">
        <v>34</v>
      </c>
      <c r="DC90" s="22">
        <v>34</v>
      </c>
      <c r="DD90" s="22">
        <v>34</v>
      </c>
      <c r="DE90" s="22">
        <v>34</v>
      </c>
      <c r="DF90" s="22">
        <v>34</v>
      </c>
      <c r="DG90" s="22">
        <v>34</v>
      </c>
      <c r="DH90" s="22">
        <v>34</v>
      </c>
      <c r="DI90" s="22">
        <v>34</v>
      </c>
      <c r="DJ90" s="22">
        <v>34</v>
      </c>
      <c r="DK90" s="22">
        <v>34</v>
      </c>
      <c r="DL90">
        <v>34</v>
      </c>
      <c r="DM90">
        <v>33</v>
      </c>
      <c r="DN90">
        <v>35</v>
      </c>
      <c r="DO90">
        <v>35</v>
      </c>
      <c r="DP90">
        <v>35</v>
      </c>
      <c r="DQ90">
        <v>36</v>
      </c>
      <c r="DR90">
        <v>36</v>
      </c>
      <c r="DS90">
        <v>36</v>
      </c>
      <c r="DT90">
        <v>37</v>
      </c>
      <c r="DU90">
        <v>37</v>
      </c>
      <c r="DV90">
        <v>37</v>
      </c>
      <c r="DW90">
        <v>37</v>
      </c>
      <c r="DX90">
        <v>37</v>
      </c>
      <c r="DY90">
        <v>37</v>
      </c>
      <c r="DZ90">
        <v>37</v>
      </c>
      <c r="EA90">
        <v>38</v>
      </c>
      <c r="EB90">
        <v>38</v>
      </c>
      <c r="EC90">
        <v>38</v>
      </c>
      <c r="ED90">
        <v>38</v>
      </c>
      <c r="EE90">
        <v>39</v>
      </c>
      <c r="EF90">
        <v>39</v>
      </c>
      <c r="EG90">
        <v>40</v>
      </c>
      <c r="EH90">
        <v>40</v>
      </c>
      <c r="EI90">
        <v>40</v>
      </c>
      <c r="EJ90">
        <v>40</v>
      </c>
      <c r="EK90">
        <v>40</v>
      </c>
      <c r="EL90">
        <v>40</v>
      </c>
      <c r="EM90">
        <v>40</v>
      </c>
      <c r="EN90">
        <v>39</v>
      </c>
      <c r="EO90">
        <v>40</v>
      </c>
      <c r="EP90">
        <v>40</v>
      </c>
      <c r="EQ90">
        <v>40</v>
      </c>
      <c r="ER90">
        <v>40</v>
      </c>
      <c r="ES90">
        <v>41</v>
      </c>
      <c r="ET90" s="1">
        <v>41</v>
      </c>
      <c r="EU90" s="1">
        <v>41</v>
      </c>
      <c r="EV90" s="1">
        <v>41</v>
      </c>
      <c r="EW90" s="1">
        <v>41</v>
      </c>
      <c r="EX90" s="1">
        <v>41</v>
      </c>
      <c r="EY90" s="1">
        <v>41</v>
      </c>
      <c r="EZ90" s="1">
        <v>41</v>
      </c>
      <c r="FA90" s="1">
        <v>41</v>
      </c>
      <c r="FB90" s="1">
        <v>41</v>
      </c>
      <c r="FC90" s="1">
        <v>41</v>
      </c>
      <c r="FD90" s="1">
        <v>41</v>
      </c>
      <c r="FE90" s="1">
        <v>45</v>
      </c>
      <c r="FF90" s="1">
        <v>45</v>
      </c>
      <c r="FG90" s="1">
        <v>45</v>
      </c>
      <c r="FH90" s="1">
        <v>45</v>
      </c>
      <c r="FI90" s="1">
        <v>44</v>
      </c>
      <c r="FJ90" s="1">
        <v>48</v>
      </c>
      <c r="FK90" s="1">
        <v>48</v>
      </c>
      <c r="FL90" s="28">
        <v>48</v>
      </c>
      <c r="FM90" s="28">
        <v>49</v>
      </c>
      <c r="FN90" s="28">
        <v>49</v>
      </c>
      <c r="FO90" s="28">
        <v>49</v>
      </c>
      <c r="FP90" s="28">
        <v>50</v>
      </c>
      <c r="FQ90" s="28">
        <v>52</v>
      </c>
      <c r="FR90" s="28">
        <v>52</v>
      </c>
      <c r="FS90">
        <v>52</v>
      </c>
      <c r="FT90">
        <v>53</v>
      </c>
      <c r="FU90">
        <v>53</v>
      </c>
      <c r="FV90">
        <v>53</v>
      </c>
      <c r="FW90">
        <v>53</v>
      </c>
      <c r="FX90">
        <v>56</v>
      </c>
      <c r="FY90">
        <v>57</v>
      </c>
      <c r="FZ90">
        <v>57</v>
      </c>
      <c r="GA90">
        <v>57</v>
      </c>
      <c r="GB90">
        <v>58</v>
      </c>
      <c r="GC90">
        <v>58</v>
      </c>
      <c r="GD90">
        <v>58</v>
      </c>
      <c r="GE90">
        <v>58</v>
      </c>
      <c r="GF90">
        <v>58</v>
      </c>
      <c r="GG90">
        <v>59</v>
      </c>
      <c r="GH90">
        <v>60</v>
      </c>
      <c r="GI90">
        <v>61</v>
      </c>
      <c r="GJ90">
        <v>61</v>
      </c>
      <c r="GK90">
        <v>61</v>
      </c>
      <c r="GL90">
        <v>64</v>
      </c>
      <c r="GM90">
        <v>64</v>
      </c>
      <c r="GN90">
        <v>64</v>
      </c>
      <c r="GO90">
        <v>64</v>
      </c>
      <c r="GP90">
        <v>64</v>
      </c>
      <c r="GQ90">
        <v>64</v>
      </c>
      <c r="GR90">
        <v>64</v>
      </c>
      <c r="GS90">
        <v>64</v>
      </c>
      <c r="GT90">
        <v>69</v>
      </c>
      <c r="GU90">
        <v>83</v>
      </c>
    </row>
    <row r="91" spans="1:203" x14ac:dyDescent="0.25">
      <c r="A91" s="2" t="s">
        <v>15</v>
      </c>
      <c r="B91">
        <v>8</v>
      </c>
      <c r="C91">
        <v>7</v>
      </c>
      <c r="D91">
        <v>7</v>
      </c>
      <c r="E91">
        <v>14</v>
      </c>
      <c r="F91">
        <v>14</v>
      </c>
      <c r="G91">
        <v>16</v>
      </c>
      <c r="H91">
        <v>17</v>
      </c>
      <c r="I91">
        <v>20</v>
      </c>
      <c r="J91">
        <v>22</v>
      </c>
      <c r="K91" s="3">
        <v>21</v>
      </c>
      <c r="L91">
        <v>22</v>
      </c>
      <c r="M91">
        <v>24</v>
      </c>
      <c r="N91" s="3">
        <v>23</v>
      </c>
      <c r="O91">
        <v>24</v>
      </c>
      <c r="P91">
        <v>25</v>
      </c>
      <c r="Q91" s="3">
        <v>24</v>
      </c>
      <c r="R91">
        <v>25</v>
      </c>
      <c r="S91">
        <v>26</v>
      </c>
      <c r="T91">
        <v>26</v>
      </c>
      <c r="U91" s="1">
        <v>26</v>
      </c>
      <c r="V91" s="1">
        <v>26</v>
      </c>
      <c r="W91" s="3">
        <v>25</v>
      </c>
      <c r="X91" s="1">
        <v>27</v>
      </c>
      <c r="Y91" s="1">
        <v>27</v>
      </c>
      <c r="Z91" s="1">
        <v>28</v>
      </c>
      <c r="AA91" s="1">
        <v>28</v>
      </c>
      <c r="AB91" s="1">
        <v>29</v>
      </c>
      <c r="AC91" s="1">
        <v>29</v>
      </c>
      <c r="AD91" s="10">
        <v>30</v>
      </c>
      <c r="AE91" s="10">
        <v>31</v>
      </c>
      <c r="AF91" s="10">
        <v>42</v>
      </c>
      <c r="AG91" s="10">
        <v>42</v>
      </c>
      <c r="AH91" s="10">
        <v>43</v>
      </c>
      <c r="AI91" s="10">
        <v>43</v>
      </c>
      <c r="AJ91" s="10">
        <v>43</v>
      </c>
      <c r="AK91" s="10">
        <v>43</v>
      </c>
      <c r="AL91" s="10">
        <v>44</v>
      </c>
      <c r="AM91" s="10">
        <v>44</v>
      </c>
      <c r="AN91" s="10">
        <v>44</v>
      </c>
      <c r="AO91" s="10">
        <v>44</v>
      </c>
      <c r="AP91" s="10">
        <v>44</v>
      </c>
      <c r="AQ91" s="10">
        <v>44</v>
      </c>
      <c r="AR91" s="10">
        <v>44</v>
      </c>
      <c r="AS91" s="10">
        <v>44</v>
      </c>
      <c r="AT91" s="10">
        <v>44</v>
      </c>
      <c r="AU91" s="9">
        <v>44</v>
      </c>
      <c r="AV91" s="10">
        <v>44</v>
      </c>
      <c r="AW91" s="10">
        <v>44</v>
      </c>
      <c r="AX91" s="10">
        <v>44</v>
      </c>
      <c r="AY91" s="10">
        <v>44</v>
      </c>
      <c r="AZ91" s="10">
        <v>44</v>
      </c>
      <c r="BA91" s="10">
        <v>44</v>
      </c>
      <c r="BB91" s="10">
        <v>44</v>
      </c>
      <c r="BC91" s="10">
        <v>45</v>
      </c>
      <c r="BD91" s="10">
        <v>45</v>
      </c>
      <c r="BE91" s="10">
        <v>45</v>
      </c>
      <c r="BF91" s="10">
        <v>45</v>
      </c>
      <c r="BG91" s="10">
        <v>45</v>
      </c>
      <c r="BH91" s="10">
        <v>47</v>
      </c>
      <c r="BI91" s="10">
        <v>47</v>
      </c>
      <c r="BJ91" s="10">
        <v>48</v>
      </c>
      <c r="BK91" s="10">
        <v>48</v>
      </c>
      <c r="BL91" s="10">
        <v>48</v>
      </c>
      <c r="BM91" s="10">
        <v>48</v>
      </c>
      <c r="BN91" s="10">
        <v>48</v>
      </c>
      <c r="BO91" s="10">
        <v>48</v>
      </c>
      <c r="BP91" s="10">
        <v>48</v>
      </c>
      <c r="BQ91" s="10">
        <v>48</v>
      </c>
      <c r="BR91" s="10">
        <v>48</v>
      </c>
      <c r="BS91" s="10">
        <v>48</v>
      </c>
      <c r="BT91" s="10">
        <v>48</v>
      </c>
      <c r="BU91" s="10">
        <v>51</v>
      </c>
      <c r="BV91" s="10">
        <v>51</v>
      </c>
      <c r="BW91" s="10">
        <v>51</v>
      </c>
      <c r="BX91" s="10">
        <v>51</v>
      </c>
      <c r="BY91" s="10">
        <v>51</v>
      </c>
      <c r="BZ91" s="10">
        <v>51</v>
      </c>
      <c r="CA91" s="10">
        <v>51</v>
      </c>
      <c r="CB91">
        <f>SUM(3,6,8,35)</f>
        <v>52</v>
      </c>
      <c r="CC91" s="10">
        <v>52</v>
      </c>
      <c r="CD91">
        <f>SUM(5,6,8,35)</f>
        <v>54</v>
      </c>
      <c r="CE91" s="10">
        <v>54</v>
      </c>
      <c r="CF91" s="10">
        <v>54</v>
      </c>
      <c r="CG91" s="10">
        <v>54</v>
      </c>
      <c r="CH91" s="10">
        <v>54</v>
      </c>
      <c r="CI91" s="10">
        <v>54</v>
      </c>
      <c r="CJ91">
        <f>SUM(5,6,8,35)</f>
        <v>54</v>
      </c>
      <c r="CK91">
        <f>SUM(5,6,8,35)</f>
        <v>54</v>
      </c>
      <c r="CL91" s="10">
        <v>54</v>
      </c>
      <c r="CM91" s="10">
        <v>54</v>
      </c>
      <c r="CN91" s="10">
        <v>54</v>
      </c>
      <c r="CO91" s="10">
        <v>54</v>
      </c>
      <c r="CP91">
        <f>SUM(5,1,8,40)</f>
        <v>54</v>
      </c>
      <c r="CQ91">
        <v>54</v>
      </c>
      <c r="CR91" s="10">
        <v>54</v>
      </c>
      <c r="CS91" s="10">
        <v>54</v>
      </c>
      <c r="CT91" s="10">
        <v>54</v>
      </c>
      <c r="CU91" s="10">
        <v>55</v>
      </c>
      <c r="CV91" s="10">
        <v>55</v>
      </c>
      <c r="CW91" s="10">
        <v>55</v>
      </c>
      <c r="CX91" s="10">
        <v>55</v>
      </c>
      <c r="CY91" s="10">
        <v>55</v>
      </c>
      <c r="CZ91" s="10">
        <v>55</v>
      </c>
      <c r="DA91" s="10">
        <v>55</v>
      </c>
      <c r="DB91" s="10">
        <v>55</v>
      </c>
      <c r="DC91" s="10">
        <v>55</v>
      </c>
      <c r="DD91" s="22">
        <v>54</v>
      </c>
      <c r="DE91" s="22">
        <v>54</v>
      </c>
      <c r="DF91" s="22">
        <v>54</v>
      </c>
      <c r="DG91" s="22">
        <v>54</v>
      </c>
      <c r="DH91" s="22">
        <v>54</v>
      </c>
      <c r="DI91" s="22">
        <v>54</v>
      </c>
      <c r="DJ91" s="22">
        <v>54</v>
      </c>
      <c r="DK91" s="22">
        <v>54</v>
      </c>
      <c r="DL91">
        <v>54</v>
      </c>
      <c r="DM91">
        <v>55</v>
      </c>
      <c r="DN91">
        <v>56</v>
      </c>
      <c r="DO91">
        <v>56</v>
      </c>
      <c r="DP91">
        <v>56</v>
      </c>
      <c r="DQ91">
        <v>56</v>
      </c>
      <c r="DR91">
        <v>56</v>
      </c>
      <c r="DS91">
        <v>56</v>
      </c>
      <c r="DT91">
        <v>56</v>
      </c>
      <c r="DU91">
        <v>56</v>
      </c>
      <c r="DV91">
        <v>56</v>
      </c>
      <c r="DW91">
        <v>56</v>
      </c>
      <c r="DX91">
        <v>56</v>
      </c>
      <c r="DY91">
        <v>56</v>
      </c>
      <c r="DZ91">
        <v>56</v>
      </c>
      <c r="EA91">
        <v>56</v>
      </c>
      <c r="EB91">
        <v>56</v>
      </c>
      <c r="EC91">
        <v>56</v>
      </c>
      <c r="ED91">
        <v>56</v>
      </c>
      <c r="EE91">
        <v>56</v>
      </c>
      <c r="EF91">
        <v>56</v>
      </c>
      <c r="EG91">
        <v>56</v>
      </c>
      <c r="EH91">
        <v>56</v>
      </c>
      <c r="EI91">
        <v>56</v>
      </c>
      <c r="EJ91">
        <v>56</v>
      </c>
      <c r="EK91">
        <v>56</v>
      </c>
      <c r="EL91">
        <v>56</v>
      </c>
      <c r="EM91">
        <v>56</v>
      </c>
      <c r="EN91">
        <v>56</v>
      </c>
      <c r="EO91">
        <v>56</v>
      </c>
      <c r="EP91">
        <v>56</v>
      </c>
      <c r="EQ91">
        <v>56</v>
      </c>
      <c r="ER91">
        <v>57</v>
      </c>
      <c r="ES91">
        <v>57</v>
      </c>
      <c r="ET91">
        <v>57</v>
      </c>
      <c r="EU91" s="1">
        <v>57</v>
      </c>
      <c r="EV91" s="1">
        <v>57</v>
      </c>
      <c r="EW91" s="1">
        <v>57</v>
      </c>
      <c r="EX91" s="1">
        <v>56</v>
      </c>
      <c r="EY91" s="1">
        <v>58</v>
      </c>
      <c r="EZ91" s="1">
        <v>58</v>
      </c>
      <c r="FA91" s="1">
        <v>58</v>
      </c>
      <c r="FB91" s="1">
        <v>58</v>
      </c>
      <c r="FC91" s="1">
        <v>58</v>
      </c>
      <c r="FD91" s="1">
        <v>58</v>
      </c>
      <c r="FE91" s="1">
        <v>58</v>
      </c>
      <c r="FF91" s="1">
        <v>58</v>
      </c>
      <c r="FG91" s="1">
        <v>58</v>
      </c>
      <c r="FH91" s="1">
        <v>58</v>
      </c>
      <c r="FI91" s="1">
        <v>58</v>
      </c>
      <c r="FJ91" s="1">
        <v>58</v>
      </c>
      <c r="FK91" s="1">
        <v>58</v>
      </c>
      <c r="FL91" s="28">
        <v>57</v>
      </c>
      <c r="FM91" s="28">
        <v>57</v>
      </c>
      <c r="FN91" s="28">
        <v>57</v>
      </c>
      <c r="FO91" s="28">
        <v>57</v>
      </c>
      <c r="FP91" s="28">
        <v>57</v>
      </c>
      <c r="FQ91" s="28">
        <v>57</v>
      </c>
      <c r="FR91" s="28">
        <v>57</v>
      </c>
      <c r="FS91">
        <v>57</v>
      </c>
      <c r="FT91">
        <v>58</v>
      </c>
      <c r="FU91">
        <v>58</v>
      </c>
      <c r="FV91">
        <v>58</v>
      </c>
      <c r="FW91">
        <v>58</v>
      </c>
      <c r="FX91">
        <v>60</v>
      </c>
      <c r="FY91">
        <v>60</v>
      </c>
      <c r="FZ91">
        <v>60</v>
      </c>
      <c r="GA91">
        <v>60</v>
      </c>
      <c r="GB91">
        <v>60</v>
      </c>
      <c r="GC91">
        <v>60</v>
      </c>
      <c r="GD91">
        <v>60</v>
      </c>
      <c r="GE91">
        <v>60</v>
      </c>
      <c r="GF91">
        <v>60</v>
      </c>
      <c r="GG91">
        <v>62</v>
      </c>
      <c r="GH91">
        <v>62</v>
      </c>
      <c r="GI91">
        <v>62</v>
      </c>
      <c r="GJ91">
        <v>62</v>
      </c>
      <c r="GK91">
        <v>63</v>
      </c>
      <c r="GL91">
        <v>63</v>
      </c>
      <c r="GM91">
        <v>64</v>
      </c>
      <c r="GN91">
        <v>64</v>
      </c>
      <c r="GO91">
        <v>64</v>
      </c>
      <c r="GP91">
        <v>65</v>
      </c>
      <c r="GQ91">
        <v>67</v>
      </c>
      <c r="GR91">
        <v>68</v>
      </c>
      <c r="GS91">
        <v>68</v>
      </c>
      <c r="GT91">
        <v>69</v>
      </c>
      <c r="GU91">
        <v>70</v>
      </c>
    </row>
    <row r="92" spans="1:203" x14ac:dyDescent="0.25">
      <c r="A92" s="2" t="s">
        <v>30</v>
      </c>
      <c r="C92">
        <v>1</v>
      </c>
      <c r="D92">
        <v>1</v>
      </c>
      <c r="E92">
        <v>3</v>
      </c>
      <c r="F92">
        <v>3</v>
      </c>
      <c r="G92">
        <v>3</v>
      </c>
      <c r="H92">
        <v>4</v>
      </c>
      <c r="I92">
        <v>4</v>
      </c>
      <c r="J92">
        <v>6</v>
      </c>
      <c r="K92">
        <v>7</v>
      </c>
      <c r="L92">
        <v>7</v>
      </c>
      <c r="M92">
        <v>7</v>
      </c>
      <c r="N92">
        <v>7</v>
      </c>
      <c r="O92">
        <v>7</v>
      </c>
      <c r="P92">
        <v>7</v>
      </c>
      <c r="Q92">
        <v>9</v>
      </c>
      <c r="R92">
        <v>9</v>
      </c>
      <c r="S92" s="3">
        <v>5</v>
      </c>
      <c r="T92" s="3">
        <v>4</v>
      </c>
      <c r="U92">
        <v>4</v>
      </c>
      <c r="V92">
        <v>5</v>
      </c>
      <c r="W92">
        <v>10</v>
      </c>
      <c r="X92">
        <v>10</v>
      </c>
      <c r="Y92">
        <v>10</v>
      </c>
      <c r="Z92">
        <v>10</v>
      </c>
      <c r="AA92">
        <v>10</v>
      </c>
      <c r="AB92">
        <v>10</v>
      </c>
      <c r="AC92" s="9">
        <v>10</v>
      </c>
      <c r="AD92" s="9">
        <v>10</v>
      </c>
      <c r="AE92" s="9">
        <v>10</v>
      </c>
      <c r="AF92" s="9">
        <v>16</v>
      </c>
      <c r="AG92" s="9">
        <v>16</v>
      </c>
      <c r="AH92" s="9">
        <v>16</v>
      </c>
      <c r="AI92" s="9">
        <v>16</v>
      </c>
      <c r="AJ92" s="9">
        <v>16</v>
      </c>
      <c r="AK92" s="9">
        <v>17</v>
      </c>
      <c r="AL92" s="9">
        <v>17</v>
      </c>
      <c r="AM92" s="9">
        <v>17</v>
      </c>
      <c r="AN92" s="9">
        <v>17</v>
      </c>
      <c r="AO92" s="9">
        <v>19</v>
      </c>
      <c r="AP92" s="9">
        <v>19</v>
      </c>
      <c r="AQ92" s="9">
        <v>19</v>
      </c>
      <c r="AR92" s="9">
        <v>19</v>
      </c>
      <c r="AS92" s="10">
        <v>19</v>
      </c>
      <c r="AT92" s="10">
        <v>19</v>
      </c>
      <c r="AU92" s="10">
        <v>19</v>
      </c>
      <c r="AV92" s="10">
        <v>19</v>
      </c>
      <c r="AW92" s="10">
        <v>19</v>
      </c>
      <c r="AX92" s="10">
        <v>19</v>
      </c>
      <c r="AY92" s="10">
        <v>19</v>
      </c>
      <c r="AZ92" s="10">
        <v>19</v>
      </c>
      <c r="BA92" s="10">
        <v>19</v>
      </c>
      <c r="BB92">
        <v>20</v>
      </c>
      <c r="BC92">
        <v>20</v>
      </c>
      <c r="BD92">
        <v>20</v>
      </c>
      <c r="BE92">
        <v>20</v>
      </c>
      <c r="BF92">
        <v>20</v>
      </c>
      <c r="BG92">
        <v>20</v>
      </c>
      <c r="BH92">
        <v>20</v>
      </c>
      <c r="BI92">
        <v>20</v>
      </c>
      <c r="BJ92">
        <v>20</v>
      </c>
      <c r="BK92">
        <v>20</v>
      </c>
      <c r="BL92">
        <v>20</v>
      </c>
      <c r="BM92">
        <v>20</v>
      </c>
      <c r="BN92">
        <v>20</v>
      </c>
      <c r="BO92">
        <v>20</v>
      </c>
      <c r="BP92">
        <v>20</v>
      </c>
      <c r="BQ92">
        <v>20</v>
      </c>
      <c r="BR92">
        <v>20</v>
      </c>
      <c r="BS92">
        <v>20</v>
      </c>
      <c r="BT92">
        <v>21</v>
      </c>
      <c r="BU92">
        <v>21</v>
      </c>
      <c r="BV92">
        <v>21</v>
      </c>
      <c r="BW92">
        <v>20</v>
      </c>
      <c r="BX92">
        <v>20</v>
      </c>
      <c r="BY92">
        <v>20</v>
      </c>
      <c r="BZ92">
        <v>20</v>
      </c>
      <c r="CA92">
        <v>20</v>
      </c>
      <c r="CB92">
        <v>20</v>
      </c>
      <c r="CC92">
        <v>20</v>
      </c>
      <c r="CD92">
        <v>20</v>
      </c>
      <c r="CE92">
        <v>20</v>
      </c>
      <c r="CF92">
        <v>20</v>
      </c>
      <c r="CG92">
        <v>20</v>
      </c>
      <c r="CH92">
        <v>20</v>
      </c>
      <c r="CI92">
        <v>20</v>
      </c>
      <c r="CJ92">
        <v>20</v>
      </c>
      <c r="CK92">
        <v>20</v>
      </c>
      <c r="CL92">
        <v>20</v>
      </c>
      <c r="CM92">
        <v>20</v>
      </c>
      <c r="CN92">
        <v>20</v>
      </c>
      <c r="CO92">
        <v>20</v>
      </c>
      <c r="CP92">
        <v>20</v>
      </c>
      <c r="CQ92">
        <v>21</v>
      </c>
      <c r="CR92">
        <v>22</v>
      </c>
      <c r="CS92">
        <v>22</v>
      </c>
      <c r="CT92">
        <v>22</v>
      </c>
      <c r="CU92">
        <v>22</v>
      </c>
      <c r="CV92">
        <v>22</v>
      </c>
      <c r="CW92">
        <v>22</v>
      </c>
      <c r="CX92">
        <v>22</v>
      </c>
      <c r="CY92">
        <v>22</v>
      </c>
      <c r="CZ92">
        <v>22</v>
      </c>
      <c r="DA92">
        <v>22</v>
      </c>
      <c r="DB92">
        <v>22</v>
      </c>
      <c r="DC92">
        <v>23</v>
      </c>
      <c r="DD92" s="10">
        <v>25</v>
      </c>
      <c r="DE92" s="10">
        <v>25</v>
      </c>
      <c r="DF92" s="22">
        <v>27</v>
      </c>
      <c r="DG92" s="22">
        <v>30</v>
      </c>
      <c r="DH92" s="22">
        <v>30</v>
      </c>
      <c r="DI92" s="22">
        <v>31</v>
      </c>
      <c r="DJ92" s="22">
        <v>31</v>
      </c>
      <c r="DK92" s="22">
        <v>31</v>
      </c>
      <c r="DL92">
        <v>31</v>
      </c>
      <c r="DM92">
        <v>31</v>
      </c>
      <c r="DN92">
        <v>32</v>
      </c>
      <c r="DO92">
        <v>32</v>
      </c>
      <c r="DP92">
        <v>32</v>
      </c>
      <c r="DQ92">
        <v>32</v>
      </c>
      <c r="DR92">
        <v>35</v>
      </c>
      <c r="DS92">
        <v>36</v>
      </c>
      <c r="DT92">
        <v>36</v>
      </c>
      <c r="DU92">
        <v>38</v>
      </c>
      <c r="DV92">
        <v>38</v>
      </c>
      <c r="DW92">
        <v>38</v>
      </c>
      <c r="DX92">
        <v>39</v>
      </c>
      <c r="DY92">
        <v>39</v>
      </c>
      <c r="DZ92">
        <v>39</v>
      </c>
      <c r="EA92">
        <v>39</v>
      </c>
      <c r="EB92">
        <v>39</v>
      </c>
      <c r="EC92">
        <v>39</v>
      </c>
      <c r="ED92">
        <v>39</v>
      </c>
      <c r="EE92">
        <v>39</v>
      </c>
      <c r="EF92">
        <v>39</v>
      </c>
      <c r="EG92">
        <v>39</v>
      </c>
      <c r="EH92">
        <v>39</v>
      </c>
      <c r="EI92">
        <v>39</v>
      </c>
      <c r="EJ92">
        <v>39</v>
      </c>
      <c r="EK92">
        <v>39</v>
      </c>
      <c r="EL92">
        <v>39</v>
      </c>
      <c r="EM92">
        <v>39</v>
      </c>
      <c r="EN92">
        <v>39</v>
      </c>
      <c r="EO92">
        <v>40</v>
      </c>
      <c r="EP92">
        <v>40</v>
      </c>
      <c r="EQ92">
        <v>40</v>
      </c>
      <c r="ER92">
        <v>40</v>
      </c>
      <c r="ES92">
        <v>40</v>
      </c>
      <c r="ET92" s="1">
        <v>41</v>
      </c>
      <c r="EU92" s="1">
        <v>44</v>
      </c>
      <c r="EV92" s="1">
        <v>44</v>
      </c>
      <c r="EW92" s="1">
        <v>44</v>
      </c>
      <c r="EX92" s="1">
        <v>44</v>
      </c>
      <c r="EY92" s="1">
        <v>44</v>
      </c>
      <c r="EZ92" s="1">
        <v>44</v>
      </c>
      <c r="FA92" s="1">
        <v>44</v>
      </c>
      <c r="FB92" s="1">
        <v>44</v>
      </c>
      <c r="FC92" s="1">
        <v>43</v>
      </c>
      <c r="FD92" s="1">
        <v>43</v>
      </c>
      <c r="FE92" s="1">
        <v>42</v>
      </c>
      <c r="FF92" s="1">
        <v>42</v>
      </c>
      <c r="FG92" s="1">
        <v>42</v>
      </c>
      <c r="FH92" s="1">
        <v>45</v>
      </c>
      <c r="FI92" s="1">
        <v>45</v>
      </c>
      <c r="FJ92" s="1">
        <v>45</v>
      </c>
      <c r="FK92" s="1">
        <v>46</v>
      </c>
      <c r="FL92" s="28">
        <v>47</v>
      </c>
      <c r="FM92" s="28">
        <v>49</v>
      </c>
      <c r="FN92" s="28">
        <v>49</v>
      </c>
      <c r="FO92" s="28">
        <v>49</v>
      </c>
      <c r="FP92" s="28">
        <v>49</v>
      </c>
      <c r="FQ92" s="28">
        <v>56</v>
      </c>
      <c r="FR92" s="28">
        <v>56</v>
      </c>
      <c r="FS92">
        <v>57</v>
      </c>
      <c r="FT92">
        <v>57</v>
      </c>
      <c r="FU92">
        <v>57</v>
      </c>
      <c r="FV92">
        <v>57</v>
      </c>
      <c r="FW92">
        <v>57</v>
      </c>
      <c r="FX92">
        <v>58</v>
      </c>
      <c r="FY92">
        <v>58</v>
      </c>
      <c r="FZ92">
        <v>59</v>
      </c>
      <c r="GA92">
        <v>59</v>
      </c>
      <c r="GB92">
        <v>59</v>
      </c>
      <c r="GC92">
        <v>59</v>
      </c>
      <c r="GD92">
        <v>59</v>
      </c>
      <c r="GE92">
        <v>59</v>
      </c>
      <c r="GF92">
        <v>59</v>
      </c>
      <c r="GG92">
        <v>59</v>
      </c>
      <c r="GH92">
        <v>63</v>
      </c>
      <c r="GI92">
        <v>63</v>
      </c>
      <c r="GJ92">
        <v>65</v>
      </c>
      <c r="GK92">
        <v>65</v>
      </c>
      <c r="GL92">
        <v>65</v>
      </c>
      <c r="GM92">
        <v>66</v>
      </c>
      <c r="GN92">
        <v>66</v>
      </c>
      <c r="GO92">
        <v>66</v>
      </c>
      <c r="GP92">
        <v>67</v>
      </c>
      <c r="GQ92">
        <v>67</v>
      </c>
      <c r="GR92">
        <v>67</v>
      </c>
      <c r="GS92">
        <v>67</v>
      </c>
      <c r="GT92">
        <v>68</v>
      </c>
      <c r="GU92">
        <v>68</v>
      </c>
    </row>
    <row r="93" spans="1:203" x14ac:dyDescent="0.25">
      <c r="A93" s="2" t="s">
        <v>18</v>
      </c>
      <c r="B93">
        <v>2</v>
      </c>
      <c r="C93">
        <v>2</v>
      </c>
      <c r="D93">
        <v>3</v>
      </c>
      <c r="E93">
        <v>3</v>
      </c>
      <c r="F93">
        <v>3</v>
      </c>
      <c r="G93">
        <v>3</v>
      </c>
      <c r="H93">
        <v>3</v>
      </c>
      <c r="I93">
        <v>4</v>
      </c>
      <c r="J93">
        <v>4</v>
      </c>
      <c r="K93" s="3">
        <v>3</v>
      </c>
      <c r="L93">
        <v>3</v>
      </c>
      <c r="M93">
        <v>3</v>
      </c>
      <c r="N93">
        <v>3</v>
      </c>
      <c r="O93" s="3">
        <v>2</v>
      </c>
      <c r="P93">
        <v>2</v>
      </c>
      <c r="Q93">
        <v>2</v>
      </c>
      <c r="R93" s="1">
        <v>2</v>
      </c>
      <c r="S93" s="4"/>
      <c r="T93" s="4"/>
      <c r="U93" s="4"/>
      <c r="V93" s="4"/>
      <c r="W93" s="4"/>
      <c r="X93" s="4"/>
      <c r="Y93" s="1">
        <v>1</v>
      </c>
      <c r="Z93" s="1">
        <v>1</v>
      </c>
      <c r="AA93" s="1">
        <v>1</v>
      </c>
      <c r="AB93" s="1">
        <v>1</v>
      </c>
      <c r="AC93" s="1">
        <v>1</v>
      </c>
      <c r="AD93" s="10">
        <v>1</v>
      </c>
      <c r="AE93" s="10">
        <v>1</v>
      </c>
      <c r="AF93" s="10">
        <v>5</v>
      </c>
      <c r="AG93" s="10">
        <v>5</v>
      </c>
      <c r="AH93" s="10">
        <v>5</v>
      </c>
      <c r="AI93" s="10">
        <v>5</v>
      </c>
      <c r="AJ93" s="10">
        <v>5</v>
      </c>
      <c r="AK93" s="10">
        <v>5</v>
      </c>
      <c r="AL93" s="10">
        <v>5</v>
      </c>
      <c r="AM93" s="11">
        <v>4</v>
      </c>
      <c r="AN93" s="10">
        <v>4</v>
      </c>
      <c r="AO93" s="10">
        <v>4</v>
      </c>
      <c r="AP93" s="10">
        <v>4</v>
      </c>
      <c r="AQ93" s="10">
        <v>4</v>
      </c>
      <c r="AR93" s="10">
        <v>4</v>
      </c>
      <c r="AS93" s="10">
        <v>4</v>
      </c>
      <c r="AT93" s="10">
        <v>4</v>
      </c>
      <c r="AU93" s="10">
        <v>4</v>
      </c>
      <c r="AV93" s="10">
        <v>4</v>
      </c>
      <c r="AW93" s="10">
        <v>4</v>
      </c>
      <c r="AX93" s="10">
        <v>4</v>
      </c>
      <c r="AY93" s="10">
        <v>4</v>
      </c>
      <c r="AZ93" s="10">
        <v>4</v>
      </c>
      <c r="BA93" s="10">
        <v>4</v>
      </c>
      <c r="BB93" s="10">
        <v>4</v>
      </c>
      <c r="BC93" s="10">
        <v>4</v>
      </c>
      <c r="BD93" s="10">
        <v>4</v>
      </c>
      <c r="BE93" s="10">
        <v>4</v>
      </c>
      <c r="BF93" s="10">
        <v>4</v>
      </c>
      <c r="BG93" s="10">
        <v>4</v>
      </c>
      <c r="BH93" s="10">
        <v>4</v>
      </c>
      <c r="BI93" s="10">
        <v>4</v>
      </c>
      <c r="BJ93" s="10">
        <v>4</v>
      </c>
      <c r="BK93" s="10">
        <v>4</v>
      </c>
      <c r="BL93" s="10">
        <v>4</v>
      </c>
      <c r="BM93" s="10">
        <v>4</v>
      </c>
      <c r="BN93" s="10">
        <v>4</v>
      </c>
      <c r="BO93" s="10">
        <v>4</v>
      </c>
      <c r="BP93" s="10">
        <v>4</v>
      </c>
      <c r="BQ93" s="10">
        <v>4</v>
      </c>
      <c r="BR93" s="10">
        <v>4</v>
      </c>
      <c r="BS93" s="10">
        <v>4</v>
      </c>
      <c r="BT93" s="10">
        <v>4</v>
      </c>
      <c r="BU93" s="10">
        <v>4</v>
      </c>
      <c r="BV93" s="10">
        <v>4</v>
      </c>
      <c r="BW93" s="10">
        <v>4</v>
      </c>
      <c r="BX93" s="10">
        <v>4</v>
      </c>
      <c r="BY93" s="10">
        <v>4</v>
      </c>
      <c r="BZ93" s="10">
        <v>4</v>
      </c>
      <c r="CA93" s="10">
        <v>4</v>
      </c>
      <c r="CB93" s="10">
        <v>4</v>
      </c>
      <c r="CC93" s="10">
        <v>4</v>
      </c>
      <c r="CD93" s="10">
        <v>4</v>
      </c>
      <c r="CE93" s="10">
        <v>4</v>
      </c>
      <c r="CF93" s="10">
        <v>4</v>
      </c>
      <c r="CG93" s="10">
        <v>4</v>
      </c>
      <c r="CH93" s="10">
        <v>4</v>
      </c>
      <c r="CI93" s="10">
        <v>4</v>
      </c>
      <c r="CJ93" s="10">
        <v>4</v>
      </c>
      <c r="CK93" s="10">
        <v>4</v>
      </c>
      <c r="CL93" s="10">
        <v>4</v>
      </c>
      <c r="CM93" s="10">
        <v>4</v>
      </c>
      <c r="CN93" s="10">
        <v>4</v>
      </c>
      <c r="CO93" s="10">
        <v>4</v>
      </c>
      <c r="CP93" s="10">
        <v>4</v>
      </c>
      <c r="CQ93" s="10">
        <v>4</v>
      </c>
      <c r="CR93" s="10">
        <v>4</v>
      </c>
      <c r="CS93" s="10">
        <v>4</v>
      </c>
      <c r="CT93" s="10">
        <v>4</v>
      </c>
      <c r="CU93" s="10">
        <v>4</v>
      </c>
      <c r="CV93" s="10">
        <v>4</v>
      </c>
      <c r="CW93" s="10">
        <v>4</v>
      </c>
      <c r="CX93" s="10">
        <v>5</v>
      </c>
      <c r="CY93" s="10">
        <v>5</v>
      </c>
      <c r="CZ93" s="10">
        <v>5</v>
      </c>
      <c r="DA93" s="10">
        <v>5</v>
      </c>
      <c r="DB93" s="10">
        <v>5</v>
      </c>
      <c r="DC93" s="10">
        <v>5</v>
      </c>
      <c r="DD93" s="10">
        <v>5</v>
      </c>
      <c r="DE93" s="22">
        <v>5</v>
      </c>
      <c r="DF93" s="22">
        <v>5</v>
      </c>
      <c r="DG93" s="22">
        <v>5</v>
      </c>
      <c r="DH93" s="22">
        <v>5</v>
      </c>
      <c r="DI93" s="22">
        <v>4</v>
      </c>
      <c r="DJ93" s="22">
        <v>4</v>
      </c>
      <c r="DK93" s="22">
        <v>4</v>
      </c>
      <c r="DL93">
        <v>4</v>
      </c>
      <c r="DM93">
        <v>4</v>
      </c>
      <c r="DN93">
        <v>4</v>
      </c>
      <c r="DO93">
        <v>4</v>
      </c>
      <c r="DP93">
        <v>4</v>
      </c>
      <c r="DQ93">
        <v>4</v>
      </c>
      <c r="DR93">
        <v>4</v>
      </c>
      <c r="DS93">
        <v>4</v>
      </c>
      <c r="DT93">
        <v>4</v>
      </c>
      <c r="DU93">
        <v>4</v>
      </c>
      <c r="DV93">
        <v>4</v>
      </c>
      <c r="DW93">
        <v>4</v>
      </c>
      <c r="DX93">
        <v>4</v>
      </c>
      <c r="DY93">
        <v>4</v>
      </c>
      <c r="DZ93">
        <v>4</v>
      </c>
      <c r="EA93">
        <v>4</v>
      </c>
      <c r="EB93">
        <v>4</v>
      </c>
      <c r="EC93">
        <v>4</v>
      </c>
      <c r="ED93">
        <v>4</v>
      </c>
      <c r="EE93">
        <v>4</v>
      </c>
      <c r="EF93">
        <v>4</v>
      </c>
      <c r="EG93">
        <v>4</v>
      </c>
      <c r="EH93">
        <v>4</v>
      </c>
      <c r="EI93">
        <v>4</v>
      </c>
      <c r="EJ93">
        <v>4</v>
      </c>
      <c r="EK93">
        <v>4</v>
      </c>
      <c r="EL93">
        <v>4</v>
      </c>
      <c r="EM93">
        <v>4</v>
      </c>
      <c r="EN93">
        <v>4</v>
      </c>
      <c r="EO93">
        <v>4</v>
      </c>
      <c r="EP93">
        <v>4</v>
      </c>
      <c r="EQ93" s="1">
        <v>4</v>
      </c>
      <c r="ER93" s="1">
        <v>4</v>
      </c>
      <c r="ES93" s="1">
        <v>5</v>
      </c>
      <c r="ET93" s="1">
        <v>5</v>
      </c>
      <c r="EU93" s="1">
        <v>5</v>
      </c>
      <c r="EV93" s="1">
        <v>5</v>
      </c>
      <c r="EW93" s="1">
        <v>5</v>
      </c>
      <c r="EX93" s="1">
        <v>6</v>
      </c>
      <c r="EY93" s="1">
        <v>6</v>
      </c>
      <c r="EZ93" s="1">
        <v>8</v>
      </c>
      <c r="FA93" s="1">
        <v>8</v>
      </c>
      <c r="FB93" s="1">
        <v>8</v>
      </c>
      <c r="FC93" s="1">
        <v>8</v>
      </c>
      <c r="FD93" s="1">
        <v>8</v>
      </c>
      <c r="FE93" s="1">
        <v>8</v>
      </c>
      <c r="FF93" s="1">
        <v>8</v>
      </c>
      <c r="FG93" s="1">
        <v>8</v>
      </c>
      <c r="FH93" s="1">
        <v>8</v>
      </c>
      <c r="FI93" s="1">
        <v>9</v>
      </c>
      <c r="FJ93" s="1">
        <v>9</v>
      </c>
      <c r="FK93" s="1">
        <v>9</v>
      </c>
      <c r="FL93" s="28">
        <v>10</v>
      </c>
      <c r="FM93" s="28">
        <v>11</v>
      </c>
      <c r="FN93" s="28">
        <v>11</v>
      </c>
      <c r="FO93" s="28">
        <v>11</v>
      </c>
      <c r="FP93" s="28">
        <v>11</v>
      </c>
      <c r="FQ93" s="28">
        <v>11</v>
      </c>
      <c r="FR93" s="28">
        <v>12</v>
      </c>
      <c r="FS93">
        <v>12</v>
      </c>
      <c r="FT93">
        <v>12</v>
      </c>
      <c r="FU93">
        <v>12</v>
      </c>
      <c r="FV93">
        <v>12</v>
      </c>
      <c r="FW93">
        <v>12</v>
      </c>
      <c r="FX93">
        <v>12</v>
      </c>
      <c r="FY93">
        <v>12</v>
      </c>
      <c r="FZ93">
        <v>12</v>
      </c>
      <c r="GA93">
        <v>12</v>
      </c>
      <c r="GB93">
        <v>12</v>
      </c>
      <c r="GC93">
        <v>12</v>
      </c>
      <c r="GD93">
        <v>12</v>
      </c>
      <c r="GE93">
        <v>12</v>
      </c>
      <c r="GF93">
        <v>12</v>
      </c>
      <c r="GG93">
        <v>12</v>
      </c>
      <c r="GH93">
        <v>13</v>
      </c>
      <c r="GI93">
        <v>14</v>
      </c>
      <c r="GJ93">
        <v>14</v>
      </c>
      <c r="GK93">
        <v>14</v>
      </c>
      <c r="GL93">
        <v>14</v>
      </c>
      <c r="GM93">
        <v>14</v>
      </c>
      <c r="GN93">
        <v>14</v>
      </c>
      <c r="GO93">
        <v>14</v>
      </c>
      <c r="GP93">
        <v>14</v>
      </c>
      <c r="GQ93">
        <v>14</v>
      </c>
      <c r="GR93">
        <v>14</v>
      </c>
      <c r="GS93">
        <v>41</v>
      </c>
      <c r="GT93">
        <v>44</v>
      </c>
      <c r="GU93">
        <v>67</v>
      </c>
    </row>
    <row r="94" spans="1:203" x14ac:dyDescent="0.25">
      <c r="A94" s="2" t="s">
        <v>35</v>
      </c>
      <c r="C94">
        <v>1</v>
      </c>
      <c r="D94">
        <v>1</v>
      </c>
      <c r="E94">
        <v>1</v>
      </c>
      <c r="F94">
        <v>1</v>
      </c>
      <c r="G94">
        <v>1</v>
      </c>
      <c r="H94">
        <v>2</v>
      </c>
      <c r="I94">
        <v>2</v>
      </c>
      <c r="J94" s="1">
        <v>2</v>
      </c>
      <c r="K94" s="1">
        <v>2</v>
      </c>
      <c r="L94" s="1">
        <v>2</v>
      </c>
      <c r="M94" s="1">
        <v>2</v>
      </c>
      <c r="N94" s="1">
        <v>2</v>
      </c>
      <c r="O94" s="1">
        <v>2</v>
      </c>
      <c r="P94" s="1">
        <v>1</v>
      </c>
      <c r="Q94" s="1">
        <v>1</v>
      </c>
      <c r="R94" s="1">
        <v>1</v>
      </c>
      <c r="S94" s="1">
        <v>1</v>
      </c>
      <c r="T94" s="1">
        <v>1</v>
      </c>
      <c r="U94" s="1">
        <v>1</v>
      </c>
      <c r="V94" s="1">
        <v>1</v>
      </c>
      <c r="W94" s="1">
        <v>1</v>
      </c>
      <c r="X94" s="1">
        <v>1</v>
      </c>
      <c r="Y94" s="1">
        <v>1</v>
      </c>
      <c r="Z94" s="1">
        <v>1</v>
      </c>
      <c r="AA94" s="1">
        <v>1</v>
      </c>
      <c r="AB94" s="1">
        <v>1</v>
      </c>
      <c r="AC94" s="1">
        <v>1</v>
      </c>
      <c r="AD94" s="1">
        <v>1</v>
      </c>
      <c r="AE94" s="1">
        <v>1</v>
      </c>
      <c r="AF94" s="10">
        <v>2</v>
      </c>
      <c r="AG94" s="10">
        <v>2</v>
      </c>
      <c r="AH94" s="10">
        <v>2</v>
      </c>
      <c r="AI94" s="10">
        <v>2</v>
      </c>
      <c r="AJ94" s="10">
        <v>2</v>
      </c>
      <c r="AK94" s="10">
        <v>2</v>
      </c>
      <c r="AL94" s="10">
        <v>2</v>
      </c>
      <c r="AM94" s="10">
        <v>2</v>
      </c>
      <c r="AN94" s="10">
        <v>2</v>
      </c>
      <c r="AO94" s="10">
        <v>2</v>
      </c>
      <c r="AP94" s="10">
        <v>2</v>
      </c>
      <c r="AQ94" s="10">
        <v>2</v>
      </c>
      <c r="AR94" s="10">
        <v>2</v>
      </c>
      <c r="AS94" s="10">
        <v>2</v>
      </c>
      <c r="AT94" s="10">
        <v>2</v>
      </c>
      <c r="AU94" s="10">
        <v>2</v>
      </c>
      <c r="AV94" s="10">
        <v>2</v>
      </c>
      <c r="AW94" s="10">
        <v>2</v>
      </c>
      <c r="AX94" s="10">
        <v>2</v>
      </c>
      <c r="AY94" s="10">
        <v>2</v>
      </c>
      <c r="AZ94" s="10">
        <v>2</v>
      </c>
      <c r="BA94" s="10">
        <v>2</v>
      </c>
      <c r="BB94" s="10">
        <v>2</v>
      </c>
      <c r="BC94" s="10">
        <v>2</v>
      </c>
      <c r="BD94" s="10">
        <v>2</v>
      </c>
      <c r="BE94" s="10">
        <v>2</v>
      </c>
      <c r="BF94" s="10">
        <v>2</v>
      </c>
      <c r="BG94" s="10">
        <v>2</v>
      </c>
      <c r="BH94" s="10">
        <v>2</v>
      </c>
      <c r="BI94" s="10">
        <v>2</v>
      </c>
      <c r="BJ94" s="10">
        <v>2</v>
      </c>
      <c r="BK94" s="10">
        <v>2</v>
      </c>
      <c r="BL94" s="10">
        <v>2</v>
      </c>
      <c r="BM94" s="10">
        <v>2</v>
      </c>
      <c r="BN94" s="10">
        <v>2</v>
      </c>
      <c r="BO94" s="10">
        <v>2</v>
      </c>
      <c r="BP94" s="10">
        <v>2</v>
      </c>
      <c r="BQ94" s="10">
        <v>2</v>
      </c>
      <c r="BR94" s="10">
        <v>2</v>
      </c>
      <c r="BS94" s="10">
        <v>2</v>
      </c>
      <c r="BT94" s="10">
        <v>2</v>
      </c>
      <c r="BU94" s="10">
        <v>2</v>
      </c>
      <c r="BV94" s="10">
        <v>2</v>
      </c>
      <c r="BW94" s="10">
        <v>2</v>
      </c>
      <c r="BX94" s="10">
        <v>2</v>
      </c>
      <c r="BY94" s="10">
        <v>2</v>
      </c>
      <c r="BZ94" s="10">
        <v>2</v>
      </c>
      <c r="CA94" s="10">
        <v>2</v>
      </c>
      <c r="CB94" s="10">
        <v>2</v>
      </c>
      <c r="CC94" s="10">
        <v>2</v>
      </c>
      <c r="CD94" s="10">
        <v>2</v>
      </c>
      <c r="CE94" s="10">
        <v>2</v>
      </c>
      <c r="CF94" s="10">
        <v>2</v>
      </c>
      <c r="CG94" s="10">
        <v>2</v>
      </c>
      <c r="CH94" s="10">
        <v>2</v>
      </c>
      <c r="CI94" s="10">
        <v>2</v>
      </c>
      <c r="CJ94" s="10">
        <v>2</v>
      </c>
      <c r="CK94" s="10">
        <v>2</v>
      </c>
      <c r="CL94" s="10">
        <v>2</v>
      </c>
      <c r="CM94" s="10">
        <v>2</v>
      </c>
      <c r="CN94" s="10">
        <v>3</v>
      </c>
      <c r="CO94" s="10">
        <v>3</v>
      </c>
      <c r="CP94" s="10">
        <v>3</v>
      </c>
      <c r="CQ94" s="10">
        <v>3</v>
      </c>
      <c r="CR94" s="10">
        <v>3</v>
      </c>
      <c r="CS94" s="10">
        <v>3</v>
      </c>
      <c r="CT94" s="10">
        <v>3</v>
      </c>
      <c r="CU94" s="10">
        <v>3</v>
      </c>
      <c r="CV94" s="10">
        <v>3</v>
      </c>
      <c r="CW94" s="10">
        <v>3</v>
      </c>
      <c r="CX94" s="10">
        <v>3</v>
      </c>
      <c r="CY94" s="10">
        <v>3</v>
      </c>
      <c r="CZ94" s="10">
        <v>3</v>
      </c>
      <c r="DA94" s="10">
        <v>3</v>
      </c>
      <c r="DB94" s="22">
        <v>3</v>
      </c>
      <c r="DC94" s="22">
        <v>3</v>
      </c>
      <c r="DD94" s="22">
        <v>5</v>
      </c>
      <c r="DE94" s="22">
        <v>6</v>
      </c>
      <c r="DF94" s="22">
        <v>6</v>
      </c>
      <c r="DG94" s="22">
        <v>6</v>
      </c>
      <c r="DH94" s="22">
        <v>7</v>
      </c>
      <c r="DI94" s="22">
        <v>7</v>
      </c>
      <c r="DJ94" s="22">
        <v>7</v>
      </c>
      <c r="DK94" s="22">
        <v>7</v>
      </c>
      <c r="DL94">
        <v>7</v>
      </c>
      <c r="DM94">
        <v>7</v>
      </c>
      <c r="DN94">
        <v>7</v>
      </c>
      <c r="DO94">
        <v>7</v>
      </c>
      <c r="DP94">
        <v>7</v>
      </c>
      <c r="DQ94">
        <v>7</v>
      </c>
      <c r="DR94">
        <v>8</v>
      </c>
      <c r="DS94">
        <v>8</v>
      </c>
      <c r="DT94">
        <v>9</v>
      </c>
      <c r="DU94">
        <v>9</v>
      </c>
      <c r="DV94">
        <v>9</v>
      </c>
      <c r="DW94">
        <v>9</v>
      </c>
      <c r="DX94">
        <v>9</v>
      </c>
      <c r="DY94">
        <v>9</v>
      </c>
      <c r="DZ94">
        <v>9</v>
      </c>
      <c r="EA94">
        <v>9</v>
      </c>
      <c r="EB94">
        <v>9</v>
      </c>
      <c r="EC94">
        <v>9</v>
      </c>
      <c r="ED94">
        <v>9</v>
      </c>
      <c r="EE94">
        <v>9</v>
      </c>
      <c r="EF94">
        <v>10</v>
      </c>
      <c r="EG94">
        <v>11</v>
      </c>
      <c r="EH94">
        <v>12</v>
      </c>
      <c r="EI94">
        <v>12</v>
      </c>
      <c r="EJ94">
        <v>12</v>
      </c>
      <c r="EK94">
        <v>11</v>
      </c>
      <c r="EL94">
        <v>12</v>
      </c>
      <c r="EM94">
        <v>12</v>
      </c>
      <c r="EN94">
        <v>12</v>
      </c>
      <c r="EO94">
        <v>12</v>
      </c>
      <c r="EP94">
        <v>12</v>
      </c>
      <c r="EQ94">
        <v>12</v>
      </c>
      <c r="ER94">
        <v>12</v>
      </c>
      <c r="ES94">
        <v>12</v>
      </c>
      <c r="ET94" s="1">
        <v>12</v>
      </c>
      <c r="EU94" s="1">
        <v>13</v>
      </c>
      <c r="EV94" s="1">
        <v>15</v>
      </c>
      <c r="EW94" s="1">
        <v>15</v>
      </c>
      <c r="EX94" s="1">
        <v>15</v>
      </c>
      <c r="EY94" s="1">
        <v>17</v>
      </c>
      <c r="EZ94" s="1">
        <v>17</v>
      </c>
      <c r="FA94" s="1">
        <v>17</v>
      </c>
      <c r="FB94" s="1">
        <v>17</v>
      </c>
      <c r="FC94" s="1">
        <v>17</v>
      </c>
      <c r="FD94" s="1">
        <v>17</v>
      </c>
      <c r="FE94" s="1">
        <v>17</v>
      </c>
      <c r="FF94" s="1">
        <v>17</v>
      </c>
      <c r="FG94" s="1">
        <v>18</v>
      </c>
      <c r="FH94" s="1">
        <v>23</v>
      </c>
      <c r="FI94" s="1">
        <v>23</v>
      </c>
      <c r="FJ94" s="1">
        <v>23</v>
      </c>
      <c r="FK94" s="1">
        <v>23</v>
      </c>
      <c r="FL94" s="28">
        <v>23</v>
      </c>
      <c r="FM94" s="28">
        <v>26</v>
      </c>
      <c r="FN94" s="28">
        <v>26</v>
      </c>
      <c r="FO94" s="28">
        <v>26</v>
      </c>
      <c r="FP94" s="28">
        <v>26</v>
      </c>
      <c r="FQ94" s="28">
        <v>26</v>
      </c>
      <c r="FR94" s="28">
        <v>26</v>
      </c>
      <c r="FS94">
        <v>26</v>
      </c>
      <c r="FT94">
        <v>26</v>
      </c>
      <c r="FU94">
        <v>26</v>
      </c>
      <c r="FV94">
        <v>26</v>
      </c>
      <c r="FW94">
        <v>26</v>
      </c>
      <c r="FX94">
        <v>30</v>
      </c>
      <c r="FY94">
        <v>31</v>
      </c>
      <c r="FZ94">
        <v>31</v>
      </c>
      <c r="GA94">
        <v>31</v>
      </c>
      <c r="GB94">
        <v>31</v>
      </c>
      <c r="GC94">
        <v>43</v>
      </c>
      <c r="GD94">
        <v>46</v>
      </c>
      <c r="GE94">
        <v>48</v>
      </c>
      <c r="GF94">
        <v>48</v>
      </c>
      <c r="GG94">
        <v>48</v>
      </c>
      <c r="GH94">
        <v>48</v>
      </c>
      <c r="GI94">
        <v>48</v>
      </c>
      <c r="GJ94">
        <v>48</v>
      </c>
      <c r="GK94">
        <v>49</v>
      </c>
      <c r="GL94">
        <v>53</v>
      </c>
      <c r="GM94">
        <v>54</v>
      </c>
      <c r="GN94">
        <v>54</v>
      </c>
      <c r="GO94">
        <v>57</v>
      </c>
      <c r="GP94">
        <v>59</v>
      </c>
      <c r="GQ94">
        <v>63</v>
      </c>
      <c r="GR94">
        <v>66</v>
      </c>
      <c r="GS94">
        <v>67</v>
      </c>
      <c r="GT94">
        <v>67</v>
      </c>
      <c r="GU94">
        <v>66</v>
      </c>
    </row>
    <row r="95" spans="1:203" ht="15.95" customHeight="1" x14ac:dyDescent="0.25">
      <c r="A95" s="2" t="s">
        <v>155</v>
      </c>
      <c r="J95" s="1"/>
      <c r="K95" s="1"/>
      <c r="L95" s="1"/>
      <c r="M95" s="1"/>
      <c r="N95" s="1"/>
      <c r="O95" s="1"/>
      <c r="P95" s="3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>
        <v>1</v>
      </c>
      <c r="BG95" s="10">
        <v>1</v>
      </c>
      <c r="BH95" s="10">
        <v>1</v>
      </c>
      <c r="BI95" s="10">
        <v>1</v>
      </c>
      <c r="BJ95" s="10">
        <v>1</v>
      </c>
      <c r="BK95" s="10">
        <v>1</v>
      </c>
      <c r="BL95" s="10">
        <v>1</v>
      </c>
      <c r="BM95" s="10">
        <v>1</v>
      </c>
      <c r="BN95" s="10">
        <v>1</v>
      </c>
      <c r="BO95" s="10">
        <v>1</v>
      </c>
      <c r="BP95" s="10">
        <v>1</v>
      </c>
      <c r="BQ95" s="10">
        <v>1</v>
      </c>
      <c r="BR95" s="10">
        <v>1</v>
      </c>
      <c r="BS95" s="10">
        <v>1</v>
      </c>
      <c r="BT95" s="10">
        <v>1</v>
      </c>
      <c r="BU95" s="10">
        <v>1</v>
      </c>
      <c r="BV95" s="10">
        <v>1</v>
      </c>
      <c r="BW95" s="10">
        <v>1</v>
      </c>
      <c r="BX95" s="10">
        <v>1</v>
      </c>
      <c r="BY95" s="10">
        <v>1</v>
      </c>
      <c r="BZ95" s="10">
        <v>1</v>
      </c>
      <c r="CA95" s="10">
        <v>1</v>
      </c>
      <c r="CB95" s="10">
        <v>1</v>
      </c>
      <c r="CC95" s="10">
        <v>1</v>
      </c>
      <c r="CD95" s="10">
        <v>1</v>
      </c>
      <c r="CE95" s="10">
        <v>1</v>
      </c>
      <c r="CF95" s="10">
        <v>1</v>
      </c>
      <c r="CG95" s="10">
        <v>1</v>
      </c>
      <c r="CH95" s="10">
        <v>1</v>
      </c>
      <c r="CI95" s="10">
        <v>1</v>
      </c>
      <c r="CJ95" s="10">
        <v>1</v>
      </c>
      <c r="CK95" s="10">
        <v>1</v>
      </c>
      <c r="CL95" s="10">
        <v>1</v>
      </c>
      <c r="CM95" s="10">
        <v>1</v>
      </c>
      <c r="CN95" s="10">
        <v>2</v>
      </c>
      <c r="CO95" s="10">
        <v>2</v>
      </c>
      <c r="CP95" s="10">
        <v>2</v>
      </c>
      <c r="CQ95" s="10">
        <v>2</v>
      </c>
      <c r="CR95" s="10">
        <v>2</v>
      </c>
      <c r="CS95" s="10">
        <v>2</v>
      </c>
      <c r="CT95" s="10">
        <v>2</v>
      </c>
      <c r="CU95" s="10">
        <v>3</v>
      </c>
      <c r="CV95" s="10">
        <v>3</v>
      </c>
      <c r="CW95" s="10">
        <v>3</v>
      </c>
      <c r="CX95" s="10">
        <v>3</v>
      </c>
      <c r="CY95" s="10">
        <v>3</v>
      </c>
      <c r="CZ95" s="10">
        <v>3</v>
      </c>
      <c r="DA95" s="10">
        <v>3</v>
      </c>
      <c r="DB95" s="22">
        <v>3</v>
      </c>
      <c r="DC95" s="22">
        <v>3</v>
      </c>
      <c r="DD95" s="22">
        <v>6</v>
      </c>
      <c r="DE95" s="22">
        <v>6</v>
      </c>
      <c r="DF95" s="22">
        <v>6</v>
      </c>
      <c r="DG95" s="22">
        <v>6</v>
      </c>
      <c r="DH95" s="22">
        <v>6</v>
      </c>
      <c r="DI95" s="22">
        <v>6</v>
      </c>
      <c r="DJ95" s="22">
        <v>6</v>
      </c>
      <c r="DK95" s="22">
        <v>6</v>
      </c>
      <c r="DL95">
        <v>6</v>
      </c>
      <c r="DM95">
        <v>6</v>
      </c>
      <c r="DN95">
        <v>6</v>
      </c>
      <c r="DO95">
        <v>6</v>
      </c>
      <c r="DP95">
        <v>6</v>
      </c>
      <c r="DQ95">
        <v>6</v>
      </c>
      <c r="DR95">
        <v>6</v>
      </c>
      <c r="DS95">
        <v>6</v>
      </c>
      <c r="DT95">
        <v>6</v>
      </c>
      <c r="DU95">
        <v>6</v>
      </c>
      <c r="DV95">
        <v>6</v>
      </c>
      <c r="DW95">
        <v>6</v>
      </c>
      <c r="DX95">
        <v>6</v>
      </c>
      <c r="DY95">
        <v>6</v>
      </c>
      <c r="DZ95">
        <v>11</v>
      </c>
      <c r="EA95">
        <v>11</v>
      </c>
      <c r="EB95">
        <v>11</v>
      </c>
      <c r="EC95">
        <v>11</v>
      </c>
      <c r="ED95">
        <v>11</v>
      </c>
      <c r="EE95">
        <v>15</v>
      </c>
      <c r="EF95">
        <v>16</v>
      </c>
      <c r="EG95">
        <v>17</v>
      </c>
      <c r="EH95">
        <v>17</v>
      </c>
      <c r="EI95">
        <v>17</v>
      </c>
      <c r="EJ95">
        <v>17</v>
      </c>
      <c r="EK95">
        <v>17</v>
      </c>
      <c r="EL95">
        <v>20</v>
      </c>
      <c r="EM95">
        <v>21</v>
      </c>
      <c r="EN95">
        <v>24</v>
      </c>
      <c r="EO95">
        <v>23</v>
      </c>
      <c r="EP95">
        <v>24</v>
      </c>
      <c r="EQ95">
        <v>24</v>
      </c>
      <c r="ER95">
        <v>24</v>
      </c>
      <c r="ES95">
        <v>24</v>
      </c>
      <c r="ET95" s="1">
        <v>26</v>
      </c>
      <c r="EU95" s="1">
        <v>26</v>
      </c>
      <c r="EV95" s="1">
        <v>26</v>
      </c>
      <c r="EW95" s="1">
        <v>26</v>
      </c>
      <c r="EX95" s="1">
        <v>26</v>
      </c>
      <c r="EY95" s="1">
        <v>26</v>
      </c>
      <c r="EZ95" s="1">
        <v>31</v>
      </c>
      <c r="FA95" s="1">
        <v>31</v>
      </c>
      <c r="FB95" s="1">
        <v>33</v>
      </c>
      <c r="FC95" s="1">
        <v>33</v>
      </c>
      <c r="FD95" s="1">
        <v>34</v>
      </c>
      <c r="FE95" s="1">
        <v>34</v>
      </c>
      <c r="FF95" s="1">
        <v>34</v>
      </c>
      <c r="FG95" s="1">
        <v>34</v>
      </c>
      <c r="FH95" s="1">
        <v>34</v>
      </c>
      <c r="FI95" s="1">
        <v>34</v>
      </c>
      <c r="FJ95" s="1">
        <v>34</v>
      </c>
      <c r="FK95" s="1">
        <v>34</v>
      </c>
      <c r="FL95" s="28">
        <v>34</v>
      </c>
      <c r="FM95" s="28">
        <v>34</v>
      </c>
      <c r="FN95" s="28">
        <v>34</v>
      </c>
      <c r="FO95" s="28">
        <v>34</v>
      </c>
      <c r="FP95" s="28">
        <v>34</v>
      </c>
      <c r="FQ95" s="28">
        <v>37</v>
      </c>
      <c r="FR95" s="28">
        <v>37</v>
      </c>
      <c r="FS95">
        <v>37</v>
      </c>
      <c r="FT95">
        <v>37</v>
      </c>
      <c r="FU95">
        <v>37</v>
      </c>
      <c r="FV95">
        <v>37</v>
      </c>
      <c r="FW95">
        <v>36</v>
      </c>
      <c r="FX95">
        <v>37</v>
      </c>
      <c r="FY95">
        <v>37</v>
      </c>
      <c r="FZ95">
        <v>37</v>
      </c>
      <c r="GA95">
        <v>37</v>
      </c>
      <c r="GB95">
        <v>37</v>
      </c>
      <c r="GC95">
        <v>37</v>
      </c>
      <c r="GD95">
        <v>37</v>
      </c>
      <c r="GE95">
        <v>37</v>
      </c>
      <c r="GF95">
        <v>38</v>
      </c>
      <c r="GG95">
        <v>37</v>
      </c>
      <c r="GH95">
        <v>39</v>
      </c>
      <c r="GI95">
        <v>38</v>
      </c>
      <c r="GJ95">
        <v>39</v>
      </c>
      <c r="GK95">
        <v>39</v>
      </c>
      <c r="GL95">
        <v>44</v>
      </c>
      <c r="GM95">
        <v>45</v>
      </c>
      <c r="GN95">
        <v>45</v>
      </c>
      <c r="GO95">
        <v>58</v>
      </c>
      <c r="GP95">
        <v>58</v>
      </c>
      <c r="GQ95">
        <v>59</v>
      </c>
      <c r="GR95">
        <v>59</v>
      </c>
      <c r="GS95">
        <v>59</v>
      </c>
      <c r="GT95">
        <v>59</v>
      </c>
      <c r="GU95">
        <v>66</v>
      </c>
    </row>
    <row r="96" spans="1:203" ht="15.95" customHeight="1" x14ac:dyDescent="0.25">
      <c r="A96" s="2" t="s">
        <v>80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>
        <v>1</v>
      </c>
      <c r="S96" s="1">
        <v>1</v>
      </c>
      <c r="T96" s="1">
        <v>1</v>
      </c>
      <c r="U96" s="1">
        <v>1</v>
      </c>
      <c r="V96" s="1">
        <v>1</v>
      </c>
      <c r="W96" s="1">
        <v>1</v>
      </c>
      <c r="X96" s="1">
        <v>1</v>
      </c>
      <c r="Y96" s="1">
        <v>1</v>
      </c>
      <c r="Z96" s="1">
        <v>1</v>
      </c>
      <c r="AA96" s="1">
        <v>1</v>
      </c>
      <c r="AB96" s="1">
        <v>1</v>
      </c>
      <c r="AC96" s="1">
        <v>0</v>
      </c>
      <c r="AD96" s="10">
        <v>0</v>
      </c>
      <c r="AE96" s="10">
        <v>0</v>
      </c>
      <c r="AF96" s="10">
        <v>1</v>
      </c>
      <c r="AG96" s="10">
        <v>2</v>
      </c>
      <c r="AH96" s="10">
        <v>2</v>
      </c>
      <c r="AI96" s="10">
        <v>2</v>
      </c>
      <c r="AJ96" s="10">
        <v>2</v>
      </c>
      <c r="AK96" s="10">
        <v>4</v>
      </c>
      <c r="AL96" s="10">
        <v>12</v>
      </c>
      <c r="AM96" s="10">
        <v>14</v>
      </c>
      <c r="AN96" s="10">
        <v>14</v>
      </c>
      <c r="AO96" s="10">
        <v>14</v>
      </c>
      <c r="AP96" s="10">
        <v>14</v>
      </c>
      <c r="AQ96" s="10">
        <v>14</v>
      </c>
      <c r="AR96" s="10">
        <v>14</v>
      </c>
      <c r="AS96" s="10">
        <v>20</v>
      </c>
      <c r="AT96" s="10">
        <v>27</v>
      </c>
      <c r="AU96" s="10">
        <v>27</v>
      </c>
      <c r="AV96" s="10">
        <v>28</v>
      </c>
      <c r="AW96" s="10">
        <v>28</v>
      </c>
      <c r="AX96">
        <v>28</v>
      </c>
      <c r="AY96" s="10">
        <v>28</v>
      </c>
      <c r="AZ96" s="10">
        <v>31</v>
      </c>
      <c r="BA96" s="10">
        <v>49</v>
      </c>
      <c r="BB96" s="10">
        <v>49</v>
      </c>
      <c r="BC96" s="10">
        <v>49</v>
      </c>
      <c r="BD96" s="10">
        <v>49</v>
      </c>
      <c r="BE96" s="10">
        <v>51</v>
      </c>
      <c r="BF96" s="10">
        <v>58</v>
      </c>
      <c r="BG96" s="10">
        <v>59</v>
      </c>
      <c r="BH96" s="10">
        <v>59</v>
      </c>
      <c r="BI96" s="10">
        <v>60</v>
      </c>
      <c r="BJ96" s="10">
        <v>60</v>
      </c>
      <c r="BK96" s="10">
        <v>60</v>
      </c>
      <c r="BL96" s="10">
        <v>60</v>
      </c>
      <c r="BM96" s="10">
        <v>60</v>
      </c>
      <c r="BN96" s="10">
        <v>60</v>
      </c>
      <c r="BO96" s="10">
        <v>60</v>
      </c>
      <c r="BP96" s="10">
        <v>61</v>
      </c>
      <c r="BQ96" s="10">
        <v>61</v>
      </c>
      <c r="BR96" s="10">
        <v>61</v>
      </c>
      <c r="BS96" s="10">
        <v>61</v>
      </c>
      <c r="BT96" s="10">
        <v>61</v>
      </c>
      <c r="BU96" s="10">
        <v>62</v>
      </c>
      <c r="BV96" s="10">
        <v>62</v>
      </c>
      <c r="BW96" s="10">
        <v>62</v>
      </c>
      <c r="BX96" s="10">
        <v>62</v>
      </c>
      <c r="BY96" s="10">
        <v>62</v>
      </c>
      <c r="BZ96" s="10">
        <v>62</v>
      </c>
      <c r="CA96" s="10">
        <v>62</v>
      </c>
      <c r="CB96">
        <f>SUM(22,1,2,32,5)</f>
        <v>62</v>
      </c>
      <c r="CC96" s="10">
        <v>62</v>
      </c>
      <c r="CD96">
        <f>SUM(19,1,2,35,5)</f>
        <v>62</v>
      </c>
      <c r="CE96">
        <f>SUM(19,1,2,34,5)</f>
        <v>61</v>
      </c>
      <c r="CF96">
        <f>SUM(19,1,2,34,5)</f>
        <v>61</v>
      </c>
      <c r="CG96">
        <f>SUM(19,1,2,34,5)</f>
        <v>61</v>
      </c>
      <c r="CH96">
        <f>SUM(14,1,2,39,5)</f>
        <v>61</v>
      </c>
      <c r="CI96">
        <f>SUM(10,1,2,42,5)</f>
        <v>60</v>
      </c>
      <c r="CJ96">
        <f t="shared" ref="CJ96:CO96" si="1">SUM(9,1,2,43,5)</f>
        <v>60</v>
      </c>
      <c r="CK96">
        <f t="shared" si="1"/>
        <v>60</v>
      </c>
      <c r="CL96">
        <f t="shared" si="1"/>
        <v>60</v>
      </c>
      <c r="CM96">
        <f t="shared" si="1"/>
        <v>60</v>
      </c>
      <c r="CN96">
        <f t="shared" si="1"/>
        <v>60</v>
      </c>
      <c r="CO96">
        <f t="shared" si="1"/>
        <v>60</v>
      </c>
      <c r="CP96" s="10">
        <v>60</v>
      </c>
      <c r="CQ96" s="10">
        <f>SUM(9,1,2,43,5)</f>
        <v>60</v>
      </c>
      <c r="CR96" s="10">
        <f>SUM(9,2,43,6)</f>
        <v>60</v>
      </c>
      <c r="CS96" s="10">
        <v>60</v>
      </c>
      <c r="CT96">
        <f>SUM(9,2,43,6)</f>
        <v>60</v>
      </c>
      <c r="CU96" s="10">
        <v>60</v>
      </c>
      <c r="CV96" s="22">
        <v>61</v>
      </c>
      <c r="CW96" s="22">
        <v>61</v>
      </c>
      <c r="CX96">
        <f>SUM(7,2,46,6)</f>
        <v>61</v>
      </c>
      <c r="CY96" s="22">
        <v>61</v>
      </c>
      <c r="CZ96" s="22">
        <v>61</v>
      </c>
      <c r="DA96" s="22">
        <v>61</v>
      </c>
      <c r="DB96" s="22">
        <v>61</v>
      </c>
      <c r="DC96" s="22">
        <v>61</v>
      </c>
      <c r="DD96" s="22">
        <v>61</v>
      </c>
      <c r="DE96" s="22">
        <v>61</v>
      </c>
      <c r="DF96" s="22">
        <v>61</v>
      </c>
      <c r="DG96" s="22">
        <v>61</v>
      </c>
      <c r="DH96" s="22">
        <v>62</v>
      </c>
      <c r="DI96" s="22">
        <v>61</v>
      </c>
      <c r="DJ96" s="22">
        <v>60</v>
      </c>
      <c r="DK96" s="22">
        <v>60</v>
      </c>
      <c r="DL96">
        <v>60</v>
      </c>
      <c r="DM96">
        <v>59</v>
      </c>
      <c r="DN96">
        <v>59</v>
      </c>
      <c r="DO96">
        <v>58</v>
      </c>
      <c r="DP96">
        <v>58</v>
      </c>
      <c r="DQ96">
        <v>58</v>
      </c>
      <c r="DR96">
        <v>59</v>
      </c>
      <c r="DS96">
        <v>59</v>
      </c>
      <c r="DT96">
        <v>59</v>
      </c>
      <c r="DU96">
        <v>59</v>
      </c>
      <c r="DV96">
        <v>59</v>
      </c>
      <c r="DW96">
        <v>60</v>
      </c>
      <c r="DX96">
        <v>59</v>
      </c>
      <c r="DY96">
        <v>59</v>
      </c>
      <c r="DZ96">
        <v>59</v>
      </c>
      <c r="EA96">
        <v>58</v>
      </c>
      <c r="EB96">
        <v>59</v>
      </c>
      <c r="EC96">
        <v>59</v>
      </c>
      <c r="ED96">
        <v>59</v>
      </c>
      <c r="EE96">
        <v>59</v>
      </c>
      <c r="EF96">
        <v>59</v>
      </c>
      <c r="EG96">
        <v>59</v>
      </c>
      <c r="EH96">
        <v>58</v>
      </c>
      <c r="EI96">
        <v>58</v>
      </c>
      <c r="EJ96">
        <v>58</v>
      </c>
      <c r="EK96">
        <v>58</v>
      </c>
      <c r="EL96">
        <v>58</v>
      </c>
      <c r="EM96">
        <v>58</v>
      </c>
      <c r="EN96">
        <v>58</v>
      </c>
      <c r="EO96">
        <v>58</v>
      </c>
      <c r="EP96">
        <v>58</v>
      </c>
      <c r="EQ96">
        <v>58</v>
      </c>
      <c r="ER96">
        <v>58</v>
      </c>
      <c r="ES96">
        <v>58</v>
      </c>
      <c r="ET96">
        <v>58</v>
      </c>
      <c r="EU96" s="1">
        <v>58</v>
      </c>
      <c r="EV96" s="1">
        <v>58</v>
      </c>
      <c r="EW96" s="1">
        <v>58</v>
      </c>
      <c r="EX96" s="1">
        <v>58</v>
      </c>
      <c r="EY96" s="1">
        <v>58</v>
      </c>
      <c r="EZ96" s="1">
        <v>58</v>
      </c>
      <c r="FA96" s="1">
        <v>57</v>
      </c>
      <c r="FB96" s="1">
        <v>57</v>
      </c>
      <c r="FC96" s="1">
        <v>57</v>
      </c>
      <c r="FD96" s="1">
        <v>57</v>
      </c>
      <c r="FE96" s="1">
        <v>57</v>
      </c>
      <c r="FF96" s="1">
        <v>57</v>
      </c>
      <c r="FG96" s="1">
        <v>56</v>
      </c>
      <c r="FH96" s="1">
        <v>56</v>
      </c>
      <c r="FI96" s="1">
        <v>56</v>
      </c>
      <c r="FJ96" s="1">
        <v>55</v>
      </c>
      <c r="FK96" s="1">
        <v>55</v>
      </c>
      <c r="FL96" s="28">
        <v>55</v>
      </c>
      <c r="FM96" s="28">
        <v>55</v>
      </c>
      <c r="FN96" s="28">
        <v>55</v>
      </c>
      <c r="FO96" s="28">
        <v>55</v>
      </c>
      <c r="FP96" s="28">
        <v>55</v>
      </c>
      <c r="FQ96" s="28">
        <v>55</v>
      </c>
      <c r="FR96" s="28">
        <v>55</v>
      </c>
      <c r="FS96">
        <v>55</v>
      </c>
      <c r="FT96">
        <v>56</v>
      </c>
      <c r="FU96">
        <v>56</v>
      </c>
      <c r="FV96">
        <v>56</v>
      </c>
      <c r="FW96">
        <v>56</v>
      </c>
      <c r="FX96">
        <v>56</v>
      </c>
      <c r="FY96">
        <v>56</v>
      </c>
      <c r="FZ96">
        <v>56</v>
      </c>
      <c r="GA96">
        <v>57</v>
      </c>
      <c r="GB96">
        <v>57</v>
      </c>
      <c r="GC96">
        <v>57</v>
      </c>
      <c r="GD96">
        <v>57</v>
      </c>
      <c r="GE96">
        <v>57</v>
      </c>
      <c r="GF96">
        <v>57</v>
      </c>
      <c r="GG96">
        <v>57</v>
      </c>
      <c r="GH96">
        <v>56</v>
      </c>
      <c r="GI96">
        <v>55</v>
      </c>
      <c r="GJ96">
        <v>55</v>
      </c>
      <c r="GK96">
        <v>55</v>
      </c>
      <c r="GL96">
        <v>56</v>
      </c>
      <c r="GM96">
        <v>57</v>
      </c>
      <c r="GN96">
        <v>57</v>
      </c>
      <c r="GO96">
        <v>59</v>
      </c>
      <c r="GP96">
        <v>59</v>
      </c>
      <c r="GQ96">
        <v>60</v>
      </c>
      <c r="GR96">
        <v>60</v>
      </c>
      <c r="GS96">
        <v>61</v>
      </c>
      <c r="GT96">
        <v>63</v>
      </c>
      <c r="GU96">
        <v>64</v>
      </c>
    </row>
    <row r="97" spans="1:203" ht="15.95" customHeight="1" x14ac:dyDescent="0.25">
      <c r="A97" s="2" t="s">
        <v>225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15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22"/>
      <c r="DC97" s="22"/>
      <c r="DD97" s="22"/>
      <c r="DE97" s="22">
        <v>1</v>
      </c>
      <c r="DF97" s="22">
        <v>1</v>
      </c>
      <c r="DG97" s="22">
        <v>1</v>
      </c>
      <c r="DH97" s="22">
        <v>2</v>
      </c>
      <c r="DI97" s="22">
        <v>2</v>
      </c>
      <c r="DJ97" s="22">
        <v>2</v>
      </c>
      <c r="DK97" s="22">
        <v>2</v>
      </c>
      <c r="DL97" s="1">
        <v>3</v>
      </c>
      <c r="DM97">
        <v>3</v>
      </c>
      <c r="DN97">
        <v>6</v>
      </c>
      <c r="DO97">
        <v>6</v>
      </c>
      <c r="DP97">
        <v>6</v>
      </c>
      <c r="DQ97">
        <v>6</v>
      </c>
      <c r="DR97">
        <v>7</v>
      </c>
      <c r="DS97">
        <v>7</v>
      </c>
      <c r="DT97">
        <v>8</v>
      </c>
      <c r="DU97">
        <v>10</v>
      </c>
      <c r="DV97">
        <v>10</v>
      </c>
      <c r="DW97">
        <v>11</v>
      </c>
      <c r="DX97">
        <v>12</v>
      </c>
      <c r="DY97">
        <v>18</v>
      </c>
      <c r="DZ97">
        <v>26</v>
      </c>
      <c r="EA97">
        <v>27</v>
      </c>
      <c r="EB97">
        <v>30</v>
      </c>
      <c r="EC97">
        <v>30</v>
      </c>
      <c r="ED97">
        <v>30</v>
      </c>
      <c r="EE97">
        <v>35</v>
      </c>
      <c r="EF97">
        <v>36</v>
      </c>
      <c r="EG97">
        <v>38</v>
      </c>
      <c r="EH97">
        <v>38</v>
      </c>
      <c r="EI97">
        <v>38</v>
      </c>
      <c r="EJ97">
        <v>38</v>
      </c>
      <c r="EK97">
        <v>39</v>
      </c>
      <c r="EL97">
        <v>39</v>
      </c>
      <c r="EM97">
        <v>42</v>
      </c>
      <c r="EN97">
        <v>43</v>
      </c>
      <c r="EO97">
        <v>43</v>
      </c>
      <c r="EP97">
        <v>43</v>
      </c>
      <c r="EQ97">
        <v>43</v>
      </c>
      <c r="ER97">
        <v>50</v>
      </c>
      <c r="ES97">
        <v>52</v>
      </c>
      <c r="ET97" s="1">
        <v>54</v>
      </c>
      <c r="EU97" s="1">
        <v>54</v>
      </c>
      <c r="EV97" s="1">
        <v>54</v>
      </c>
      <c r="EW97" s="1">
        <v>54</v>
      </c>
      <c r="EX97" s="1">
        <v>54</v>
      </c>
      <c r="EY97" s="1">
        <v>55</v>
      </c>
      <c r="EZ97" s="1">
        <v>58</v>
      </c>
      <c r="FA97" s="1">
        <v>58</v>
      </c>
      <c r="FB97" s="1">
        <v>58</v>
      </c>
      <c r="FC97" s="1">
        <v>58</v>
      </c>
      <c r="FD97" s="1">
        <v>58</v>
      </c>
      <c r="FE97" s="1">
        <v>58</v>
      </c>
      <c r="FF97" s="1">
        <v>58</v>
      </c>
      <c r="FG97" s="1">
        <v>59</v>
      </c>
      <c r="FH97" s="1">
        <v>59</v>
      </c>
      <c r="FI97" s="1">
        <v>60</v>
      </c>
      <c r="FJ97" s="1">
        <v>60</v>
      </c>
      <c r="FK97" s="1">
        <v>61</v>
      </c>
      <c r="FL97" s="28">
        <v>62</v>
      </c>
      <c r="FM97" s="28">
        <v>62</v>
      </c>
      <c r="FN97" s="28">
        <v>62</v>
      </c>
      <c r="FO97" s="28">
        <v>61</v>
      </c>
      <c r="FP97" s="28">
        <v>62</v>
      </c>
      <c r="FQ97" s="28">
        <v>62</v>
      </c>
      <c r="FR97" s="28">
        <v>62</v>
      </c>
      <c r="FS97">
        <v>61</v>
      </c>
      <c r="FT97">
        <v>61</v>
      </c>
      <c r="FU97">
        <v>61</v>
      </c>
      <c r="FV97">
        <v>60</v>
      </c>
      <c r="FW97">
        <v>58</v>
      </c>
      <c r="FX97">
        <v>59</v>
      </c>
      <c r="FY97">
        <v>59</v>
      </c>
      <c r="FZ97">
        <v>59</v>
      </c>
      <c r="GA97">
        <v>59</v>
      </c>
      <c r="GB97">
        <v>59</v>
      </c>
      <c r="GC97">
        <v>59</v>
      </c>
      <c r="GD97">
        <v>59</v>
      </c>
      <c r="GE97">
        <v>59</v>
      </c>
      <c r="GF97">
        <v>59</v>
      </c>
      <c r="GG97">
        <v>59</v>
      </c>
      <c r="GH97">
        <v>58</v>
      </c>
      <c r="GI97">
        <v>58</v>
      </c>
      <c r="GJ97">
        <v>57</v>
      </c>
      <c r="GK97">
        <v>56</v>
      </c>
      <c r="GL97">
        <v>56</v>
      </c>
      <c r="GM97">
        <v>56</v>
      </c>
      <c r="GN97">
        <v>56</v>
      </c>
      <c r="GO97">
        <v>56</v>
      </c>
      <c r="GP97">
        <v>60</v>
      </c>
      <c r="GQ97">
        <v>60</v>
      </c>
      <c r="GR97">
        <v>62</v>
      </c>
      <c r="GS97">
        <v>62</v>
      </c>
      <c r="GT97">
        <v>63</v>
      </c>
      <c r="GU97">
        <v>63</v>
      </c>
    </row>
    <row r="98" spans="1:203" ht="15.95" customHeight="1" x14ac:dyDescent="0.25">
      <c r="A98" s="2" t="s">
        <v>36</v>
      </c>
      <c r="C98">
        <v>1</v>
      </c>
      <c r="D98">
        <v>1</v>
      </c>
      <c r="E98">
        <v>1</v>
      </c>
      <c r="F98" s="4"/>
      <c r="G98" s="4"/>
      <c r="H98" s="4"/>
      <c r="I98">
        <v>2</v>
      </c>
      <c r="J98" s="1">
        <v>2</v>
      </c>
      <c r="K98" s="1">
        <v>3</v>
      </c>
      <c r="L98" s="1">
        <v>5</v>
      </c>
      <c r="M98" s="1">
        <v>6</v>
      </c>
      <c r="N98" s="3">
        <v>5</v>
      </c>
      <c r="O98" s="1">
        <v>5</v>
      </c>
      <c r="P98" s="1">
        <v>6</v>
      </c>
      <c r="Q98" s="3">
        <v>4</v>
      </c>
      <c r="R98" s="1">
        <v>4</v>
      </c>
      <c r="S98" s="1">
        <v>12</v>
      </c>
      <c r="T98" s="1">
        <v>12</v>
      </c>
      <c r="U98" s="1">
        <v>11</v>
      </c>
      <c r="V98" s="1">
        <v>11</v>
      </c>
      <c r="W98" s="3">
        <v>10</v>
      </c>
      <c r="X98" s="1">
        <v>10</v>
      </c>
      <c r="Y98" s="1">
        <v>10</v>
      </c>
      <c r="Z98" s="1">
        <v>10</v>
      </c>
      <c r="AA98" s="1">
        <v>10</v>
      </c>
      <c r="AB98" s="1">
        <v>10</v>
      </c>
      <c r="AC98" s="1">
        <v>10</v>
      </c>
      <c r="AD98" s="1">
        <v>10</v>
      </c>
      <c r="AE98" s="1">
        <v>10</v>
      </c>
      <c r="AF98" s="1">
        <v>16</v>
      </c>
      <c r="AG98" s="10">
        <v>16</v>
      </c>
      <c r="AH98" s="10">
        <v>16</v>
      </c>
      <c r="AI98" s="10">
        <v>16</v>
      </c>
      <c r="AJ98" s="10">
        <v>16</v>
      </c>
      <c r="AK98" s="10">
        <v>16</v>
      </c>
      <c r="AL98" s="10">
        <v>16</v>
      </c>
      <c r="AM98" s="10">
        <v>16</v>
      </c>
      <c r="AN98" s="11">
        <v>15</v>
      </c>
      <c r="AO98" s="10">
        <v>15</v>
      </c>
      <c r="AP98" s="10">
        <v>15</v>
      </c>
      <c r="AQ98" s="10">
        <v>15</v>
      </c>
      <c r="AR98" s="10">
        <v>15</v>
      </c>
      <c r="AS98" s="10">
        <v>15</v>
      </c>
      <c r="AT98" s="10">
        <v>15</v>
      </c>
      <c r="AU98" s="10">
        <v>15</v>
      </c>
      <c r="AV98" s="10">
        <v>15</v>
      </c>
      <c r="AW98" s="10">
        <v>15</v>
      </c>
      <c r="AX98" s="10">
        <v>15</v>
      </c>
      <c r="AY98" s="10">
        <v>15</v>
      </c>
      <c r="AZ98" s="10">
        <v>15</v>
      </c>
      <c r="BA98" s="10">
        <v>15</v>
      </c>
      <c r="BB98" s="10">
        <v>15</v>
      </c>
      <c r="BC98" s="10">
        <v>15</v>
      </c>
      <c r="BD98" s="10">
        <v>15</v>
      </c>
      <c r="BE98" s="10">
        <v>15</v>
      </c>
      <c r="BF98" s="10">
        <v>15</v>
      </c>
      <c r="BG98" s="10">
        <v>15</v>
      </c>
      <c r="BH98" s="10">
        <v>15</v>
      </c>
      <c r="BI98" s="10">
        <v>15</v>
      </c>
      <c r="BJ98" s="10">
        <v>15</v>
      </c>
      <c r="BK98" s="10">
        <v>15</v>
      </c>
      <c r="BL98" s="10">
        <v>15</v>
      </c>
      <c r="BM98" s="10">
        <v>16</v>
      </c>
      <c r="BN98" s="10">
        <v>16</v>
      </c>
      <c r="BO98" s="10">
        <v>16</v>
      </c>
      <c r="BP98" s="10">
        <v>16</v>
      </c>
      <c r="BQ98" s="10">
        <v>16</v>
      </c>
      <c r="BR98" s="10">
        <v>16</v>
      </c>
      <c r="BS98" s="10">
        <v>16</v>
      </c>
      <c r="BT98" s="10">
        <v>16</v>
      </c>
      <c r="BU98" s="10">
        <v>16</v>
      </c>
      <c r="BV98" s="10">
        <v>16</v>
      </c>
      <c r="BW98" s="10">
        <v>16</v>
      </c>
      <c r="BX98" s="10">
        <v>16</v>
      </c>
      <c r="BY98" s="10">
        <v>16</v>
      </c>
      <c r="BZ98" s="10">
        <v>16</v>
      </c>
      <c r="CA98" s="10">
        <v>16</v>
      </c>
      <c r="CB98" s="10">
        <v>16</v>
      </c>
      <c r="CC98" s="10">
        <v>16</v>
      </c>
      <c r="CD98" s="10">
        <v>16</v>
      </c>
      <c r="CE98" s="10">
        <v>16</v>
      </c>
      <c r="CF98" s="10">
        <v>16</v>
      </c>
      <c r="CG98" s="10">
        <v>16</v>
      </c>
      <c r="CH98" s="10">
        <v>16</v>
      </c>
      <c r="CI98" s="10">
        <v>16</v>
      </c>
      <c r="CJ98" s="10">
        <v>16</v>
      </c>
      <c r="CK98" s="10">
        <v>16</v>
      </c>
      <c r="CL98" s="10">
        <v>16</v>
      </c>
      <c r="CM98" s="10">
        <v>16</v>
      </c>
      <c r="CN98" s="10">
        <v>16</v>
      </c>
      <c r="CO98" s="10">
        <v>16</v>
      </c>
      <c r="CP98" s="10">
        <v>16</v>
      </c>
      <c r="CQ98" s="10">
        <v>16</v>
      </c>
      <c r="CR98" s="10">
        <v>16</v>
      </c>
      <c r="CS98" s="10">
        <v>16</v>
      </c>
      <c r="CT98" s="10">
        <v>16</v>
      </c>
      <c r="CU98" s="10">
        <v>16</v>
      </c>
      <c r="CV98" s="10">
        <v>17</v>
      </c>
      <c r="CW98">
        <f>SUM(4,1,6,6)</f>
        <v>17</v>
      </c>
      <c r="CX98" s="10">
        <v>18</v>
      </c>
      <c r="CY98" s="10">
        <v>19</v>
      </c>
      <c r="CZ98" s="10">
        <v>19</v>
      </c>
      <c r="DA98" s="10">
        <v>21</v>
      </c>
      <c r="DB98" s="22">
        <v>21</v>
      </c>
      <c r="DC98" s="22">
        <v>21</v>
      </c>
      <c r="DD98" s="22">
        <v>21</v>
      </c>
      <c r="DE98" s="22">
        <v>21</v>
      </c>
      <c r="DF98" s="22">
        <v>21</v>
      </c>
      <c r="DG98" s="22">
        <v>21</v>
      </c>
      <c r="DH98" s="22">
        <v>21</v>
      </c>
      <c r="DI98" s="22">
        <v>22</v>
      </c>
      <c r="DJ98" s="22">
        <v>22</v>
      </c>
      <c r="DK98" s="22">
        <v>22</v>
      </c>
      <c r="DL98">
        <v>32</v>
      </c>
      <c r="DM98">
        <v>21</v>
      </c>
      <c r="DN98">
        <v>22</v>
      </c>
      <c r="DO98">
        <v>22</v>
      </c>
      <c r="DP98">
        <v>22</v>
      </c>
      <c r="DQ98">
        <v>23</v>
      </c>
      <c r="DR98">
        <v>23</v>
      </c>
      <c r="DS98">
        <v>23</v>
      </c>
      <c r="DT98">
        <v>23</v>
      </c>
      <c r="DU98">
        <v>23</v>
      </c>
      <c r="DV98">
        <v>23</v>
      </c>
      <c r="DW98">
        <v>23</v>
      </c>
      <c r="DX98">
        <v>23</v>
      </c>
      <c r="DY98">
        <v>23</v>
      </c>
      <c r="DZ98">
        <v>23</v>
      </c>
      <c r="EA98">
        <v>23</v>
      </c>
      <c r="EB98">
        <v>23</v>
      </c>
      <c r="EC98">
        <v>23</v>
      </c>
      <c r="ED98">
        <v>23</v>
      </c>
      <c r="EE98">
        <v>22</v>
      </c>
      <c r="EF98">
        <v>22</v>
      </c>
      <c r="EG98">
        <v>22</v>
      </c>
      <c r="EH98">
        <v>22</v>
      </c>
      <c r="EI98">
        <v>22</v>
      </c>
      <c r="EJ98">
        <v>22</v>
      </c>
      <c r="EK98">
        <v>22</v>
      </c>
      <c r="EL98">
        <v>22</v>
      </c>
      <c r="EM98">
        <v>22</v>
      </c>
      <c r="EN98">
        <v>22</v>
      </c>
      <c r="EO98">
        <v>22</v>
      </c>
      <c r="EP98">
        <v>22</v>
      </c>
      <c r="EQ98">
        <v>22</v>
      </c>
      <c r="ER98">
        <v>25</v>
      </c>
      <c r="ES98">
        <v>25</v>
      </c>
      <c r="ET98" s="1">
        <v>25</v>
      </c>
      <c r="EU98" s="1">
        <v>25</v>
      </c>
      <c r="EV98" s="1">
        <v>25</v>
      </c>
      <c r="EW98" s="1">
        <v>25</v>
      </c>
      <c r="EX98" s="1">
        <v>25</v>
      </c>
      <c r="EY98" s="1">
        <v>25</v>
      </c>
      <c r="EZ98" s="1">
        <v>25</v>
      </c>
      <c r="FA98" s="1">
        <v>25</v>
      </c>
      <c r="FB98" s="1">
        <v>25</v>
      </c>
      <c r="FC98" s="1">
        <v>26</v>
      </c>
      <c r="FD98" s="1">
        <v>26</v>
      </c>
      <c r="FE98" s="1">
        <v>26</v>
      </c>
      <c r="FF98" s="1">
        <v>26</v>
      </c>
      <c r="FG98" s="1">
        <v>26</v>
      </c>
      <c r="FH98" s="1">
        <v>26</v>
      </c>
      <c r="FI98" s="1">
        <v>26</v>
      </c>
      <c r="FJ98" s="1">
        <v>26</v>
      </c>
      <c r="FK98" s="1">
        <v>26</v>
      </c>
      <c r="FL98" s="28">
        <v>29</v>
      </c>
      <c r="FM98" s="28">
        <v>31</v>
      </c>
      <c r="FN98" s="28">
        <v>31</v>
      </c>
      <c r="FO98" s="28">
        <v>31</v>
      </c>
      <c r="FP98" s="28">
        <v>31</v>
      </c>
      <c r="FQ98" s="28">
        <v>33</v>
      </c>
      <c r="FR98" s="28">
        <v>33</v>
      </c>
      <c r="FS98">
        <v>33</v>
      </c>
      <c r="FT98">
        <v>34</v>
      </c>
      <c r="FU98">
        <v>34</v>
      </c>
      <c r="FV98">
        <v>34</v>
      </c>
      <c r="FW98">
        <v>34</v>
      </c>
      <c r="FX98">
        <v>34</v>
      </c>
      <c r="FY98">
        <v>34</v>
      </c>
      <c r="FZ98">
        <v>38</v>
      </c>
      <c r="GA98">
        <v>38</v>
      </c>
      <c r="GB98">
        <v>37</v>
      </c>
      <c r="GC98">
        <v>36</v>
      </c>
      <c r="GD98">
        <v>38</v>
      </c>
      <c r="GE98">
        <v>38</v>
      </c>
      <c r="GF98">
        <v>38</v>
      </c>
      <c r="GG98">
        <v>38</v>
      </c>
      <c r="GH98">
        <v>40</v>
      </c>
      <c r="GI98">
        <v>40</v>
      </c>
      <c r="GJ98">
        <v>40</v>
      </c>
      <c r="GK98">
        <v>41</v>
      </c>
      <c r="GL98">
        <v>44</v>
      </c>
      <c r="GM98">
        <v>45</v>
      </c>
      <c r="GN98">
        <v>45</v>
      </c>
      <c r="GO98">
        <v>45</v>
      </c>
      <c r="GP98">
        <v>45</v>
      </c>
      <c r="GQ98">
        <v>46</v>
      </c>
      <c r="GR98">
        <v>46</v>
      </c>
      <c r="GS98">
        <v>46</v>
      </c>
      <c r="GT98">
        <v>48</v>
      </c>
      <c r="GU98">
        <v>52</v>
      </c>
    </row>
    <row r="99" spans="1:203" ht="15.95" customHeight="1" x14ac:dyDescent="0.25">
      <c r="A99" s="2" t="s">
        <v>232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W99" s="10"/>
      <c r="BX99" s="10"/>
      <c r="BY99" s="10"/>
      <c r="BZ99" s="10"/>
      <c r="CA99" s="10"/>
      <c r="CB99" s="10"/>
      <c r="CC99" s="10"/>
      <c r="CG99" s="10"/>
      <c r="CH99" s="10"/>
      <c r="CI99" s="10"/>
      <c r="CK99" s="10"/>
      <c r="CL99" s="10"/>
      <c r="CM99" s="10"/>
      <c r="CO99" s="10"/>
      <c r="CP99" s="10"/>
      <c r="CQ99" s="10"/>
      <c r="CR99" s="10"/>
      <c r="CS99" s="10"/>
      <c r="CT99" s="10"/>
      <c r="CU99" s="10"/>
      <c r="CV99" s="10"/>
      <c r="CW99" s="10"/>
      <c r="CY99" s="10"/>
      <c r="DA99" s="10"/>
      <c r="DB99" s="22"/>
      <c r="DC99" s="22"/>
      <c r="DD99" s="1"/>
      <c r="DE99" s="1"/>
      <c r="DF99" s="1"/>
      <c r="DG99" s="1"/>
      <c r="DH99" s="1"/>
      <c r="DI99" s="1"/>
      <c r="DJ99" s="1"/>
      <c r="DK99" s="1"/>
      <c r="DL99" s="1">
        <v>1</v>
      </c>
      <c r="DM99">
        <v>1</v>
      </c>
      <c r="DN99">
        <v>1</v>
      </c>
      <c r="DO99">
        <v>1</v>
      </c>
      <c r="DP99">
        <v>1</v>
      </c>
      <c r="DQ99">
        <v>1</v>
      </c>
      <c r="DR99">
        <v>1</v>
      </c>
      <c r="DS99">
        <v>1</v>
      </c>
      <c r="DT99">
        <v>2</v>
      </c>
      <c r="DU99">
        <v>2</v>
      </c>
      <c r="DV99">
        <v>2</v>
      </c>
      <c r="DW99">
        <v>2</v>
      </c>
      <c r="DX99">
        <v>2</v>
      </c>
      <c r="DY99">
        <v>3</v>
      </c>
      <c r="DZ99">
        <v>3</v>
      </c>
      <c r="EA99">
        <v>3</v>
      </c>
      <c r="EB99">
        <v>3</v>
      </c>
      <c r="EC99">
        <v>3</v>
      </c>
      <c r="ED99">
        <v>3</v>
      </c>
      <c r="EE99">
        <v>3</v>
      </c>
      <c r="EF99">
        <v>3</v>
      </c>
      <c r="EG99">
        <v>3</v>
      </c>
      <c r="EH99">
        <v>3</v>
      </c>
      <c r="EI99">
        <v>3</v>
      </c>
      <c r="EJ99">
        <v>3</v>
      </c>
      <c r="EK99">
        <v>3</v>
      </c>
      <c r="EL99">
        <v>3</v>
      </c>
      <c r="EM99">
        <v>3</v>
      </c>
      <c r="EN99">
        <v>3</v>
      </c>
      <c r="EO99">
        <v>3</v>
      </c>
      <c r="EP99">
        <v>3</v>
      </c>
      <c r="EQ99">
        <v>3</v>
      </c>
      <c r="ER99" s="1">
        <v>3</v>
      </c>
      <c r="ES99" s="1">
        <v>3</v>
      </c>
      <c r="ET99" s="1">
        <v>3</v>
      </c>
      <c r="EU99" s="1">
        <v>3</v>
      </c>
      <c r="EV99" s="1">
        <v>3</v>
      </c>
      <c r="EW99" s="1">
        <v>3</v>
      </c>
      <c r="EX99" s="1">
        <v>3</v>
      </c>
      <c r="EY99" s="1">
        <v>3</v>
      </c>
      <c r="EZ99" s="1">
        <v>3</v>
      </c>
      <c r="FA99" s="1">
        <v>3</v>
      </c>
      <c r="FB99" s="1">
        <v>3</v>
      </c>
      <c r="FC99" s="1">
        <v>3</v>
      </c>
      <c r="FD99" s="1">
        <v>3</v>
      </c>
      <c r="FE99" s="1">
        <v>3</v>
      </c>
      <c r="FF99" s="1">
        <v>3</v>
      </c>
      <c r="FG99" s="1">
        <v>3</v>
      </c>
      <c r="FH99" s="1">
        <v>3</v>
      </c>
      <c r="FI99" s="1">
        <v>3</v>
      </c>
      <c r="FJ99" s="1">
        <v>6</v>
      </c>
      <c r="FK99" s="1">
        <v>6</v>
      </c>
      <c r="FL99" s="28">
        <v>7</v>
      </c>
      <c r="FM99" s="28">
        <v>7</v>
      </c>
      <c r="FN99" s="28">
        <v>7</v>
      </c>
      <c r="FO99" s="28">
        <v>7</v>
      </c>
      <c r="FP99" s="28">
        <v>7</v>
      </c>
      <c r="FQ99" s="28">
        <v>8</v>
      </c>
      <c r="FR99" s="28">
        <v>8</v>
      </c>
      <c r="FS99">
        <v>10</v>
      </c>
      <c r="FT99">
        <v>10</v>
      </c>
      <c r="FU99">
        <v>10</v>
      </c>
      <c r="FV99">
        <v>10</v>
      </c>
      <c r="FW99">
        <v>11</v>
      </c>
      <c r="FX99" s="28">
        <v>11</v>
      </c>
      <c r="FY99" s="28">
        <v>11</v>
      </c>
      <c r="FZ99" s="28">
        <v>12</v>
      </c>
      <c r="GA99" s="28">
        <v>12</v>
      </c>
      <c r="GB99" s="28">
        <v>12</v>
      </c>
      <c r="GC99">
        <v>14</v>
      </c>
      <c r="GD99">
        <v>15</v>
      </c>
      <c r="GE99">
        <v>16</v>
      </c>
      <c r="GF99">
        <v>16</v>
      </c>
      <c r="GG99">
        <v>16</v>
      </c>
      <c r="GH99">
        <v>17</v>
      </c>
      <c r="GI99">
        <v>19</v>
      </c>
      <c r="GJ99">
        <v>22</v>
      </c>
      <c r="GK99">
        <v>23</v>
      </c>
      <c r="GL99">
        <v>4</v>
      </c>
      <c r="GM99">
        <v>5</v>
      </c>
      <c r="GN99">
        <v>8</v>
      </c>
      <c r="GO99">
        <v>9</v>
      </c>
      <c r="GP99">
        <v>10</v>
      </c>
      <c r="GQ99">
        <v>38</v>
      </c>
      <c r="GR99">
        <v>40</v>
      </c>
      <c r="GS99">
        <v>46</v>
      </c>
      <c r="GT99">
        <v>48</v>
      </c>
      <c r="GU99">
        <v>50</v>
      </c>
    </row>
    <row r="100" spans="1:203" ht="15.95" customHeight="1" x14ac:dyDescent="0.25">
      <c r="A100" s="2" t="s">
        <v>162</v>
      </c>
      <c r="I100" s="1"/>
      <c r="J100" s="1"/>
      <c r="K100" s="1"/>
      <c r="L100" s="1"/>
      <c r="M100" s="1"/>
      <c r="N100" s="1"/>
      <c r="O100" s="1"/>
      <c r="P100" s="1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12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>
        <v>1</v>
      </c>
      <c r="BN100" s="10">
        <v>2</v>
      </c>
      <c r="BO100">
        <v>2</v>
      </c>
      <c r="BP100" s="10">
        <v>3</v>
      </c>
      <c r="BQ100" s="10">
        <v>3</v>
      </c>
      <c r="BR100" s="10">
        <v>3</v>
      </c>
      <c r="BS100" s="10">
        <v>3</v>
      </c>
      <c r="BT100" s="10">
        <v>3</v>
      </c>
      <c r="BU100" s="10">
        <v>3</v>
      </c>
      <c r="BV100" s="10">
        <v>3</v>
      </c>
      <c r="BW100" s="10">
        <v>3</v>
      </c>
      <c r="BX100" s="10">
        <v>3</v>
      </c>
      <c r="BY100" s="10">
        <v>3</v>
      </c>
      <c r="BZ100" s="10">
        <v>3</v>
      </c>
      <c r="CA100" s="10">
        <v>3</v>
      </c>
      <c r="CB100" s="10">
        <v>3</v>
      </c>
      <c r="CC100" s="10">
        <v>3</v>
      </c>
      <c r="CD100" s="10">
        <v>3</v>
      </c>
      <c r="CE100" s="10">
        <v>3</v>
      </c>
      <c r="CF100" s="10">
        <v>3</v>
      </c>
      <c r="CG100" s="10">
        <v>3</v>
      </c>
      <c r="CH100" s="10">
        <v>3</v>
      </c>
      <c r="CI100" s="10">
        <v>3</v>
      </c>
      <c r="CJ100" s="10">
        <v>3</v>
      </c>
      <c r="CK100" s="10">
        <v>3</v>
      </c>
      <c r="CL100" s="10">
        <v>3</v>
      </c>
      <c r="CM100" s="10">
        <v>3</v>
      </c>
      <c r="CN100" s="10">
        <v>3</v>
      </c>
      <c r="CO100" s="10">
        <v>3</v>
      </c>
      <c r="CP100" s="10">
        <v>3</v>
      </c>
      <c r="CQ100" s="10">
        <v>3</v>
      </c>
      <c r="CR100" s="10">
        <v>3</v>
      </c>
      <c r="CS100" s="10">
        <v>3</v>
      </c>
      <c r="CT100" s="10">
        <v>3</v>
      </c>
      <c r="CU100" s="10">
        <v>3</v>
      </c>
      <c r="CV100" s="10">
        <v>4</v>
      </c>
      <c r="CW100" s="10">
        <v>4</v>
      </c>
      <c r="CX100" s="10">
        <v>4</v>
      </c>
      <c r="CY100" s="10">
        <v>4</v>
      </c>
      <c r="CZ100" s="10">
        <v>4</v>
      </c>
      <c r="DA100" s="10">
        <v>4</v>
      </c>
      <c r="DB100" s="22">
        <v>4</v>
      </c>
      <c r="DC100" s="22">
        <v>4</v>
      </c>
      <c r="DD100" s="22">
        <v>4</v>
      </c>
      <c r="DE100" s="22">
        <v>4</v>
      </c>
      <c r="DF100" s="22">
        <v>4</v>
      </c>
      <c r="DG100" s="22">
        <v>4</v>
      </c>
      <c r="DH100" s="22">
        <v>4</v>
      </c>
      <c r="DI100" s="22">
        <v>4</v>
      </c>
      <c r="DJ100" s="22">
        <v>4</v>
      </c>
      <c r="DK100" s="22">
        <v>4</v>
      </c>
      <c r="DL100">
        <v>4</v>
      </c>
      <c r="DM100">
        <v>4</v>
      </c>
      <c r="DN100">
        <v>4</v>
      </c>
      <c r="DO100">
        <v>4</v>
      </c>
      <c r="DP100">
        <v>4</v>
      </c>
      <c r="DQ100">
        <v>4</v>
      </c>
      <c r="DR100">
        <v>5</v>
      </c>
      <c r="DS100">
        <v>5</v>
      </c>
      <c r="DT100">
        <v>5</v>
      </c>
      <c r="DU100">
        <v>5</v>
      </c>
      <c r="DV100">
        <v>5</v>
      </c>
      <c r="DW100">
        <v>5</v>
      </c>
      <c r="DX100">
        <v>5</v>
      </c>
      <c r="DY100">
        <v>5</v>
      </c>
      <c r="DZ100">
        <v>5</v>
      </c>
      <c r="EA100">
        <v>5</v>
      </c>
      <c r="EB100">
        <v>5</v>
      </c>
      <c r="EC100">
        <v>5</v>
      </c>
      <c r="ED100">
        <v>5</v>
      </c>
      <c r="EE100">
        <v>5</v>
      </c>
      <c r="EF100">
        <v>5</v>
      </c>
      <c r="EG100">
        <v>5</v>
      </c>
      <c r="EH100">
        <v>5</v>
      </c>
      <c r="EI100">
        <v>5</v>
      </c>
      <c r="EJ100">
        <v>5</v>
      </c>
      <c r="EK100">
        <v>5</v>
      </c>
      <c r="EL100">
        <v>5</v>
      </c>
      <c r="EM100">
        <v>5</v>
      </c>
      <c r="EN100">
        <v>5</v>
      </c>
      <c r="EO100">
        <v>6</v>
      </c>
      <c r="EP100">
        <v>6</v>
      </c>
      <c r="EQ100">
        <v>6</v>
      </c>
      <c r="ER100">
        <v>6</v>
      </c>
      <c r="ES100">
        <v>6</v>
      </c>
      <c r="ET100" s="1">
        <v>6</v>
      </c>
      <c r="EU100" s="1">
        <v>6</v>
      </c>
      <c r="EV100" s="1">
        <v>6</v>
      </c>
      <c r="EW100" s="1">
        <v>6</v>
      </c>
      <c r="EX100" s="1">
        <v>6</v>
      </c>
      <c r="EY100" s="1">
        <v>6</v>
      </c>
      <c r="EZ100" s="1">
        <v>6</v>
      </c>
      <c r="FA100" s="1">
        <v>6</v>
      </c>
      <c r="FB100" s="1">
        <v>6</v>
      </c>
      <c r="FC100" s="1">
        <v>6</v>
      </c>
      <c r="FD100" s="1">
        <v>7</v>
      </c>
      <c r="FE100" s="1">
        <v>7</v>
      </c>
      <c r="FF100" s="1">
        <v>9</v>
      </c>
      <c r="FG100" s="1">
        <v>9</v>
      </c>
      <c r="FH100" s="1">
        <v>10</v>
      </c>
      <c r="FI100" s="1">
        <v>11</v>
      </c>
      <c r="FJ100" s="1">
        <v>11</v>
      </c>
      <c r="FK100" s="1">
        <v>11</v>
      </c>
      <c r="FL100" s="28">
        <v>11</v>
      </c>
      <c r="FM100" s="28">
        <v>11</v>
      </c>
      <c r="FN100" s="28">
        <v>11</v>
      </c>
      <c r="FO100" s="28">
        <v>11</v>
      </c>
      <c r="FP100" s="28">
        <v>11</v>
      </c>
      <c r="FQ100" s="28">
        <v>11</v>
      </c>
      <c r="FR100" s="28">
        <v>11</v>
      </c>
      <c r="FS100">
        <v>11</v>
      </c>
      <c r="FT100">
        <v>11</v>
      </c>
      <c r="FU100">
        <v>12</v>
      </c>
      <c r="FV100">
        <v>15</v>
      </c>
      <c r="FW100">
        <v>16</v>
      </c>
      <c r="FX100" s="28">
        <v>18</v>
      </c>
      <c r="FY100" s="28">
        <v>18</v>
      </c>
      <c r="FZ100" s="28">
        <v>19</v>
      </c>
      <c r="GA100" s="28">
        <v>19</v>
      </c>
      <c r="GB100" s="28">
        <v>19</v>
      </c>
      <c r="GC100">
        <v>20</v>
      </c>
      <c r="GD100">
        <v>20</v>
      </c>
      <c r="GE100">
        <v>20</v>
      </c>
      <c r="GF100">
        <v>21</v>
      </c>
      <c r="GG100">
        <v>21</v>
      </c>
      <c r="GH100">
        <v>21</v>
      </c>
      <c r="GI100">
        <v>21</v>
      </c>
      <c r="GJ100">
        <v>21</v>
      </c>
      <c r="GK100">
        <v>21</v>
      </c>
      <c r="GL100">
        <v>21</v>
      </c>
      <c r="GM100">
        <v>21</v>
      </c>
      <c r="GN100">
        <v>21</v>
      </c>
      <c r="GO100">
        <v>24</v>
      </c>
      <c r="GP100">
        <v>26</v>
      </c>
      <c r="GQ100">
        <v>32</v>
      </c>
      <c r="GR100">
        <v>36</v>
      </c>
      <c r="GS100">
        <v>36</v>
      </c>
      <c r="GT100">
        <v>41</v>
      </c>
      <c r="GU100">
        <v>49</v>
      </c>
    </row>
    <row r="101" spans="1:203" ht="15.95" customHeight="1" x14ac:dyDescent="0.25">
      <c r="A101" s="2" t="s">
        <v>141</v>
      </c>
      <c r="I101" s="1"/>
      <c r="J101" s="1"/>
      <c r="K101" s="1"/>
      <c r="L101" s="1"/>
      <c r="M101" s="1"/>
      <c r="N101" s="1"/>
      <c r="O101" s="1"/>
      <c r="P101" s="1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12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0">
        <v>1</v>
      </c>
      <c r="AZ101" s="10">
        <v>1</v>
      </c>
      <c r="BA101" s="10">
        <v>1</v>
      </c>
      <c r="BB101" s="10">
        <v>1</v>
      </c>
      <c r="BC101" s="10">
        <v>1</v>
      </c>
      <c r="BD101" s="10">
        <v>1</v>
      </c>
      <c r="BE101" s="10">
        <v>1</v>
      </c>
      <c r="BF101" s="10">
        <v>1</v>
      </c>
      <c r="BG101" s="10">
        <v>1</v>
      </c>
      <c r="BH101" s="10">
        <v>1</v>
      </c>
      <c r="BI101" s="10">
        <v>1</v>
      </c>
      <c r="BJ101" s="10">
        <v>1</v>
      </c>
      <c r="BK101" s="10">
        <v>1</v>
      </c>
      <c r="BL101" s="10">
        <v>1</v>
      </c>
      <c r="BM101" s="10">
        <v>1</v>
      </c>
      <c r="BN101" s="10">
        <v>1</v>
      </c>
      <c r="BO101" s="10">
        <v>1</v>
      </c>
      <c r="BP101" s="10">
        <v>1</v>
      </c>
      <c r="BQ101" s="10">
        <v>1</v>
      </c>
      <c r="BR101" s="10">
        <v>1</v>
      </c>
      <c r="BS101" s="10">
        <v>1</v>
      </c>
      <c r="BT101" s="10">
        <v>1</v>
      </c>
      <c r="BU101" s="10">
        <v>1</v>
      </c>
      <c r="BV101" s="10">
        <v>1</v>
      </c>
      <c r="BW101" s="10">
        <v>1</v>
      </c>
      <c r="BX101" s="10">
        <v>1</v>
      </c>
      <c r="BY101" s="10">
        <v>1</v>
      </c>
      <c r="BZ101" s="10">
        <v>1</v>
      </c>
      <c r="CA101" s="10">
        <v>1</v>
      </c>
      <c r="CB101" s="10">
        <v>1</v>
      </c>
      <c r="CC101" s="10">
        <v>1</v>
      </c>
      <c r="CD101" s="10">
        <v>1</v>
      </c>
      <c r="CE101" s="10">
        <v>1</v>
      </c>
      <c r="CF101" s="10">
        <v>1</v>
      </c>
      <c r="CG101" s="10">
        <v>1</v>
      </c>
      <c r="CH101" s="10">
        <v>1</v>
      </c>
      <c r="CI101" s="10">
        <v>1</v>
      </c>
      <c r="CJ101" s="10">
        <v>1</v>
      </c>
      <c r="CK101" s="10">
        <v>1</v>
      </c>
      <c r="CL101" s="10">
        <v>1</v>
      </c>
      <c r="CM101" s="10">
        <v>1</v>
      </c>
      <c r="CN101" s="10">
        <v>1</v>
      </c>
      <c r="CO101" s="10">
        <v>2</v>
      </c>
      <c r="CP101" s="10">
        <v>3</v>
      </c>
      <c r="CQ101" s="10">
        <v>3</v>
      </c>
      <c r="CR101" s="10">
        <v>3</v>
      </c>
      <c r="CS101" s="10">
        <v>3</v>
      </c>
      <c r="CT101" s="10">
        <v>3</v>
      </c>
      <c r="CU101" s="10">
        <v>3</v>
      </c>
      <c r="CV101" s="10">
        <v>3</v>
      </c>
      <c r="CW101" s="10">
        <v>3</v>
      </c>
      <c r="CX101" s="10">
        <v>4</v>
      </c>
      <c r="CY101" s="10">
        <v>4</v>
      </c>
      <c r="CZ101" s="10">
        <v>4</v>
      </c>
      <c r="DA101" s="10">
        <v>4</v>
      </c>
      <c r="DB101" s="22">
        <v>6</v>
      </c>
      <c r="DC101" s="22">
        <v>6</v>
      </c>
      <c r="DD101" s="22">
        <v>6</v>
      </c>
      <c r="DE101" s="22">
        <v>7</v>
      </c>
      <c r="DF101" s="22">
        <v>7</v>
      </c>
      <c r="DG101" s="22">
        <v>7</v>
      </c>
      <c r="DH101" s="22">
        <v>9</v>
      </c>
      <c r="DI101" s="22">
        <v>9</v>
      </c>
      <c r="DJ101" s="22">
        <v>10</v>
      </c>
      <c r="DK101" s="22">
        <v>10</v>
      </c>
      <c r="DL101">
        <v>12</v>
      </c>
      <c r="DM101">
        <v>12</v>
      </c>
      <c r="DN101">
        <v>12</v>
      </c>
      <c r="DO101">
        <v>12</v>
      </c>
      <c r="DP101">
        <v>12</v>
      </c>
      <c r="DQ101">
        <v>12</v>
      </c>
      <c r="DR101">
        <v>12</v>
      </c>
      <c r="DS101">
        <v>12</v>
      </c>
      <c r="DT101">
        <v>12</v>
      </c>
      <c r="DU101">
        <v>12</v>
      </c>
      <c r="DV101">
        <v>12</v>
      </c>
      <c r="DW101">
        <v>12</v>
      </c>
      <c r="DX101">
        <v>12</v>
      </c>
      <c r="DY101">
        <v>12</v>
      </c>
      <c r="DZ101">
        <v>12</v>
      </c>
      <c r="EA101">
        <v>12</v>
      </c>
      <c r="EB101">
        <v>12</v>
      </c>
      <c r="EC101">
        <v>12</v>
      </c>
      <c r="ED101">
        <v>12</v>
      </c>
      <c r="EE101">
        <v>12</v>
      </c>
      <c r="EF101">
        <v>12</v>
      </c>
      <c r="EG101">
        <v>12</v>
      </c>
      <c r="EH101">
        <v>12</v>
      </c>
      <c r="EI101">
        <v>12</v>
      </c>
      <c r="EJ101">
        <v>12</v>
      </c>
      <c r="EK101">
        <v>12</v>
      </c>
      <c r="EL101">
        <v>12</v>
      </c>
      <c r="EM101">
        <v>12</v>
      </c>
      <c r="EN101">
        <v>12</v>
      </c>
      <c r="EO101">
        <v>12</v>
      </c>
      <c r="EP101">
        <v>12</v>
      </c>
      <c r="EQ101" s="1">
        <v>12</v>
      </c>
      <c r="ER101" s="1">
        <v>14</v>
      </c>
      <c r="ES101" s="1">
        <v>15</v>
      </c>
      <c r="ET101" s="1">
        <v>15</v>
      </c>
      <c r="EU101" s="1">
        <v>15</v>
      </c>
      <c r="EV101" s="1">
        <v>15</v>
      </c>
      <c r="EW101" s="1">
        <v>15</v>
      </c>
      <c r="EX101" s="1">
        <v>15</v>
      </c>
      <c r="EY101" s="1">
        <v>16</v>
      </c>
      <c r="EZ101" s="1">
        <v>16</v>
      </c>
      <c r="FA101" s="1">
        <v>16</v>
      </c>
      <c r="FB101" s="1">
        <v>16</v>
      </c>
      <c r="FC101" s="1">
        <v>16</v>
      </c>
      <c r="FD101" s="1">
        <v>16</v>
      </c>
      <c r="FE101" s="1">
        <v>17</v>
      </c>
      <c r="FF101" s="1">
        <v>17</v>
      </c>
      <c r="FG101" s="1">
        <v>17</v>
      </c>
      <c r="FH101" s="1">
        <v>17</v>
      </c>
      <c r="FI101" s="1">
        <v>18</v>
      </c>
      <c r="FJ101" s="1">
        <v>18</v>
      </c>
      <c r="FK101" s="1">
        <v>18</v>
      </c>
      <c r="FL101" s="28">
        <v>19</v>
      </c>
      <c r="FM101" s="28">
        <v>19</v>
      </c>
      <c r="FN101" s="28">
        <v>19</v>
      </c>
      <c r="FO101" s="28">
        <v>19</v>
      </c>
      <c r="FP101" s="28">
        <v>19</v>
      </c>
      <c r="FQ101" s="28">
        <v>19</v>
      </c>
      <c r="FR101" s="28">
        <v>19</v>
      </c>
      <c r="FS101">
        <v>19</v>
      </c>
      <c r="FT101">
        <v>19</v>
      </c>
      <c r="FU101">
        <v>21</v>
      </c>
      <c r="FV101">
        <v>25</v>
      </c>
      <c r="FW101">
        <v>25</v>
      </c>
      <c r="FX101" s="28">
        <v>25</v>
      </c>
      <c r="FY101" s="28">
        <v>25</v>
      </c>
      <c r="FZ101" s="28">
        <v>25</v>
      </c>
      <c r="GA101" s="28">
        <v>27</v>
      </c>
      <c r="GB101" s="28">
        <v>27</v>
      </c>
      <c r="GC101">
        <v>28</v>
      </c>
      <c r="GD101">
        <v>30</v>
      </c>
      <c r="GE101">
        <v>30</v>
      </c>
      <c r="GF101">
        <v>30</v>
      </c>
      <c r="GG101">
        <v>30</v>
      </c>
      <c r="GH101">
        <v>32</v>
      </c>
      <c r="GI101">
        <v>32</v>
      </c>
      <c r="GJ101">
        <v>33</v>
      </c>
      <c r="GK101">
        <v>33</v>
      </c>
      <c r="GL101">
        <v>34</v>
      </c>
      <c r="GM101">
        <v>34</v>
      </c>
      <c r="GN101">
        <v>34</v>
      </c>
      <c r="GO101">
        <v>34</v>
      </c>
      <c r="GP101">
        <v>38</v>
      </c>
      <c r="GQ101">
        <v>41</v>
      </c>
      <c r="GR101">
        <v>42</v>
      </c>
      <c r="GS101">
        <v>45</v>
      </c>
      <c r="GT101">
        <v>47</v>
      </c>
      <c r="GU101">
        <v>47</v>
      </c>
    </row>
    <row r="102" spans="1:203" x14ac:dyDescent="0.25">
      <c r="A102" s="2" t="s">
        <v>9</v>
      </c>
      <c r="B102">
        <v>4</v>
      </c>
      <c r="C102">
        <v>5</v>
      </c>
      <c r="D102">
        <v>5</v>
      </c>
      <c r="E102">
        <v>9</v>
      </c>
      <c r="F102">
        <v>10</v>
      </c>
      <c r="G102">
        <v>10</v>
      </c>
      <c r="H102">
        <v>11</v>
      </c>
      <c r="I102">
        <v>13</v>
      </c>
      <c r="J102" s="1">
        <v>14</v>
      </c>
      <c r="K102" s="1">
        <v>21</v>
      </c>
      <c r="L102" s="1">
        <v>25</v>
      </c>
      <c r="M102" s="3">
        <v>24</v>
      </c>
      <c r="N102" s="1">
        <v>24</v>
      </c>
      <c r="O102" s="3">
        <v>23</v>
      </c>
      <c r="P102" s="1">
        <v>19</v>
      </c>
      <c r="Q102" s="3">
        <v>17</v>
      </c>
      <c r="R102" s="1">
        <v>17</v>
      </c>
      <c r="S102" s="3">
        <v>16</v>
      </c>
      <c r="T102" s="3">
        <v>11</v>
      </c>
      <c r="U102" s="1">
        <v>11</v>
      </c>
      <c r="V102" s="3">
        <v>12</v>
      </c>
      <c r="W102" s="1">
        <v>12</v>
      </c>
      <c r="X102" s="3">
        <v>10</v>
      </c>
      <c r="Y102" s="1">
        <v>10</v>
      </c>
      <c r="Z102" s="1">
        <v>10</v>
      </c>
      <c r="AA102" s="1">
        <v>10</v>
      </c>
      <c r="AB102" s="1">
        <v>10</v>
      </c>
      <c r="AC102" s="1">
        <v>10</v>
      </c>
      <c r="AD102" s="1">
        <v>10</v>
      </c>
      <c r="AE102" s="1">
        <v>10</v>
      </c>
      <c r="AF102" s="1">
        <v>32</v>
      </c>
      <c r="AG102" s="10">
        <v>32</v>
      </c>
      <c r="AH102" s="10">
        <v>32</v>
      </c>
      <c r="AI102" s="10">
        <v>32</v>
      </c>
      <c r="AJ102" s="10">
        <v>32</v>
      </c>
      <c r="AK102" s="10">
        <v>32</v>
      </c>
      <c r="AL102" s="10">
        <v>32</v>
      </c>
      <c r="AM102" s="11">
        <v>28</v>
      </c>
      <c r="AN102" s="10">
        <v>28</v>
      </c>
      <c r="AO102" s="10">
        <v>28</v>
      </c>
      <c r="AP102" s="10">
        <v>28</v>
      </c>
      <c r="AQ102" s="10">
        <v>28</v>
      </c>
      <c r="AR102" s="10">
        <v>28</v>
      </c>
      <c r="AS102" s="11">
        <v>27</v>
      </c>
      <c r="AT102" s="10">
        <v>27</v>
      </c>
      <c r="AU102" s="9">
        <v>27</v>
      </c>
      <c r="AV102" s="10">
        <v>27</v>
      </c>
      <c r="AW102" s="10">
        <v>27</v>
      </c>
      <c r="AX102" s="10">
        <v>27</v>
      </c>
      <c r="AY102" s="10">
        <v>27</v>
      </c>
      <c r="AZ102" s="10">
        <v>27</v>
      </c>
      <c r="BA102" s="10">
        <v>27</v>
      </c>
      <c r="BB102" s="10">
        <v>27</v>
      </c>
      <c r="BC102" s="10">
        <v>27</v>
      </c>
      <c r="BD102" s="10">
        <v>27</v>
      </c>
      <c r="BE102" s="10">
        <v>27</v>
      </c>
      <c r="BF102" s="10">
        <v>27</v>
      </c>
      <c r="BG102" s="10">
        <v>27</v>
      </c>
      <c r="BH102" s="10">
        <v>27</v>
      </c>
      <c r="BI102" s="10">
        <v>27</v>
      </c>
      <c r="BJ102" s="10">
        <v>27</v>
      </c>
      <c r="BK102" s="10">
        <v>27</v>
      </c>
      <c r="BL102" s="10">
        <v>27</v>
      </c>
      <c r="BM102" s="10">
        <v>27</v>
      </c>
      <c r="BN102" s="10">
        <v>27</v>
      </c>
      <c r="BO102" s="10">
        <v>26</v>
      </c>
      <c r="BP102" s="10">
        <v>26</v>
      </c>
      <c r="BQ102" s="10">
        <v>26</v>
      </c>
      <c r="BR102" s="10">
        <v>26</v>
      </c>
      <c r="BS102" s="10">
        <v>26</v>
      </c>
      <c r="BT102" s="10">
        <v>27</v>
      </c>
      <c r="BU102" s="10">
        <v>28</v>
      </c>
      <c r="BV102" s="10">
        <v>44</v>
      </c>
      <c r="BW102" s="10">
        <v>44</v>
      </c>
      <c r="BX102" s="10">
        <v>45</v>
      </c>
      <c r="BY102" s="10">
        <v>45</v>
      </c>
      <c r="BZ102">
        <f>SUM(19,1,11,14)</f>
        <v>45</v>
      </c>
      <c r="CA102" s="10">
        <v>45</v>
      </c>
      <c r="CB102">
        <f>SUM(19,1,11,14)</f>
        <v>45</v>
      </c>
      <c r="CC102" s="10">
        <v>45</v>
      </c>
      <c r="CD102">
        <f>SUM(19,1,11,14)</f>
        <v>45</v>
      </c>
      <c r="CE102">
        <f>SUM(18,1,11,14)</f>
        <v>44</v>
      </c>
      <c r="CF102">
        <f>SUM(18,1,11,14)</f>
        <v>44</v>
      </c>
      <c r="CG102">
        <f>SUM(18,1,11,14)</f>
        <v>44</v>
      </c>
      <c r="CH102" s="10">
        <v>44</v>
      </c>
      <c r="CI102">
        <f>SUM(18,1,11,14)</f>
        <v>44</v>
      </c>
      <c r="CJ102">
        <f>SUM(18,1,11,14)</f>
        <v>44</v>
      </c>
      <c r="CK102">
        <f>SUM(18,1,11,14)</f>
        <v>44</v>
      </c>
      <c r="CL102">
        <f>SUM(18,1,11,14)</f>
        <v>44</v>
      </c>
      <c r="CM102" s="10">
        <v>44</v>
      </c>
      <c r="CN102" s="10">
        <f>SUM(16,1,14,14)</f>
        <v>45</v>
      </c>
      <c r="CO102">
        <f>SUM(11,1,18,14)</f>
        <v>44</v>
      </c>
      <c r="CP102" s="10">
        <v>44</v>
      </c>
      <c r="CQ102">
        <v>43</v>
      </c>
      <c r="CR102">
        <f>SUM(8,1,20,14)</f>
        <v>43</v>
      </c>
      <c r="CS102" s="10">
        <v>43</v>
      </c>
      <c r="CT102" s="10">
        <v>43</v>
      </c>
      <c r="CU102" s="10">
        <v>43</v>
      </c>
      <c r="CV102" s="10">
        <v>43</v>
      </c>
      <c r="CW102">
        <f>SUM(6,1,21,14)</f>
        <v>42</v>
      </c>
      <c r="CX102" s="10">
        <v>42</v>
      </c>
      <c r="CY102" s="10">
        <v>42</v>
      </c>
      <c r="CZ102" s="10">
        <v>42</v>
      </c>
      <c r="DA102" s="10">
        <v>42</v>
      </c>
      <c r="DB102" s="22">
        <v>42</v>
      </c>
      <c r="DC102" s="22">
        <v>42</v>
      </c>
      <c r="DD102" s="22">
        <v>42</v>
      </c>
      <c r="DE102" s="22">
        <v>42</v>
      </c>
      <c r="DF102" s="22">
        <v>42</v>
      </c>
      <c r="DG102" s="22">
        <v>42</v>
      </c>
      <c r="DH102" s="22">
        <v>42</v>
      </c>
      <c r="DI102" s="22">
        <v>42</v>
      </c>
      <c r="DJ102" s="22">
        <v>42</v>
      </c>
      <c r="DK102" s="22">
        <v>42</v>
      </c>
      <c r="DL102">
        <v>43</v>
      </c>
      <c r="DM102">
        <v>43</v>
      </c>
      <c r="DN102">
        <v>43</v>
      </c>
      <c r="DO102">
        <v>43</v>
      </c>
      <c r="DP102">
        <v>43</v>
      </c>
      <c r="DQ102">
        <v>43</v>
      </c>
      <c r="DR102">
        <v>43</v>
      </c>
      <c r="DS102">
        <v>43</v>
      </c>
      <c r="DT102">
        <v>43</v>
      </c>
      <c r="DU102">
        <v>43</v>
      </c>
      <c r="DV102">
        <v>43</v>
      </c>
      <c r="DW102">
        <v>43</v>
      </c>
      <c r="DX102">
        <v>43</v>
      </c>
      <c r="DY102">
        <v>43</v>
      </c>
      <c r="DZ102">
        <v>43</v>
      </c>
      <c r="EA102">
        <v>43</v>
      </c>
      <c r="EB102">
        <v>43</v>
      </c>
      <c r="EC102">
        <v>43</v>
      </c>
      <c r="ED102">
        <v>43</v>
      </c>
      <c r="EE102">
        <v>43</v>
      </c>
      <c r="EF102">
        <v>43</v>
      </c>
      <c r="EG102">
        <v>43</v>
      </c>
      <c r="EH102">
        <v>43</v>
      </c>
      <c r="EI102">
        <v>43</v>
      </c>
      <c r="EJ102">
        <v>43</v>
      </c>
      <c r="EK102">
        <v>43</v>
      </c>
      <c r="EL102">
        <v>43</v>
      </c>
      <c r="EM102">
        <v>43</v>
      </c>
      <c r="EN102">
        <v>43</v>
      </c>
      <c r="EO102">
        <v>43</v>
      </c>
      <c r="EP102">
        <v>43</v>
      </c>
      <c r="EQ102">
        <v>43</v>
      </c>
      <c r="ER102">
        <v>43</v>
      </c>
      <c r="ES102">
        <v>43</v>
      </c>
      <c r="ET102" s="1">
        <v>43</v>
      </c>
      <c r="EU102" s="1">
        <v>43</v>
      </c>
      <c r="EV102" s="1">
        <v>43</v>
      </c>
      <c r="EW102" s="1">
        <v>43</v>
      </c>
      <c r="EX102" s="1">
        <v>43</v>
      </c>
      <c r="EY102" s="1">
        <v>42</v>
      </c>
      <c r="EZ102" s="1">
        <v>41</v>
      </c>
      <c r="FA102" s="1">
        <v>40</v>
      </c>
      <c r="FB102" s="1">
        <v>40</v>
      </c>
      <c r="FC102" s="1">
        <v>41</v>
      </c>
      <c r="FD102" s="1">
        <v>40</v>
      </c>
      <c r="FE102" s="1">
        <v>40</v>
      </c>
      <c r="FF102" s="1">
        <v>42</v>
      </c>
      <c r="FG102" s="1">
        <v>41</v>
      </c>
      <c r="FH102" s="1">
        <v>41</v>
      </c>
      <c r="FI102" s="1">
        <v>41</v>
      </c>
      <c r="FJ102" s="1">
        <v>40</v>
      </c>
      <c r="FK102" s="1">
        <v>40</v>
      </c>
      <c r="FL102" s="28">
        <v>41</v>
      </c>
      <c r="FM102" s="28">
        <v>41</v>
      </c>
      <c r="FN102" s="28">
        <v>41</v>
      </c>
      <c r="FO102" s="28">
        <v>42</v>
      </c>
      <c r="FP102" s="28">
        <v>42</v>
      </c>
      <c r="FQ102" s="28">
        <v>42</v>
      </c>
      <c r="FR102" s="28">
        <v>42</v>
      </c>
      <c r="FS102">
        <v>42</v>
      </c>
      <c r="FT102">
        <v>42</v>
      </c>
      <c r="FU102">
        <v>42</v>
      </c>
      <c r="FV102">
        <v>42</v>
      </c>
      <c r="FW102">
        <v>42</v>
      </c>
      <c r="FX102">
        <v>42</v>
      </c>
      <c r="FY102">
        <v>42</v>
      </c>
      <c r="FZ102">
        <v>42</v>
      </c>
      <c r="GA102">
        <v>42</v>
      </c>
      <c r="GB102">
        <v>42</v>
      </c>
      <c r="GC102">
        <v>42</v>
      </c>
      <c r="GD102">
        <v>42</v>
      </c>
      <c r="GE102">
        <v>42</v>
      </c>
      <c r="GF102">
        <v>42</v>
      </c>
      <c r="GG102">
        <v>41</v>
      </c>
      <c r="GH102">
        <v>41</v>
      </c>
      <c r="GI102">
        <v>41</v>
      </c>
      <c r="GJ102">
        <v>41</v>
      </c>
      <c r="GK102">
        <v>41</v>
      </c>
      <c r="GL102">
        <v>41</v>
      </c>
      <c r="GM102">
        <v>41</v>
      </c>
      <c r="GN102">
        <v>41</v>
      </c>
      <c r="GO102">
        <v>41</v>
      </c>
      <c r="GP102">
        <v>42</v>
      </c>
      <c r="GQ102">
        <v>42</v>
      </c>
      <c r="GR102">
        <v>42</v>
      </c>
      <c r="GS102">
        <v>42</v>
      </c>
      <c r="GT102">
        <v>42</v>
      </c>
      <c r="GU102">
        <v>42</v>
      </c>
    </row>
    <row r="103" spans="1:203" x14ac:dyDescent="0.25">
      <c r="A103" s="2" t="s">
        <v>194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>
        <v>1</v>
      </c>
      <c r="CK103" s="10">
        <v>1</v>
      </c>
      <c r="CL103" s="10">
        <v>1</v>
      </c>
      <c r="CM103" s="10">
        <v>1</v>
      </c>
      <c r="CN103" s="10">
        <v>1</v>
      </c>
      <c r="CO103" s="10">
        <v>1</v>
      </c>
      <c r="CP103" s="10">
        <v>1</v>
      </c>
      <c r="CQ103" s="10">
        <v>1</v>
      </c>
      <c r="CR103" s="10">
        <v>1</v>
      </c>
      <c r="CS103" s="10">
        <v>1</v>
      </c>
      <c r="CT103" s="10">
        <v>1</v>
      </c>
      <c r="CU103" s="10">
        <v>1</v>
      </c>
      <c r="CV103" s="10">
        <v>1</v>
      </c>
      <c r="CW103" s="10">
        <v>1</v>
      </c>
      <c r="CX103" s="10">
        <v>10</v>
      </c>
      <c r="CY103" s="10">
        <v>10</v>
      </c>
      <c r="CZ103" s="10">
        <v>10</v>
      </c>
      <c r="DA103" s="10">
        <v>10</v>
      </c>
      <c r="DB103" s="22">
        <v>10</v>
      </c>
      <c r="DC103" s="22">
        <v>10</v>
      </c>
      <c r="DD103" s="22">
        <v>12</v>
      </c>
      <c r="DE103" s="22">
        <v>14</v>
      </c>
      <c r="DF103" s="22">
        <v>15</v>
      </c>
      <c r="DG103" s="22">
        <v>15</v>
      </c>
      <c r="DH103" s="22">
        <v>15</v>
      </c>
      <c r="DI103" s="22">
        <v>15</v>
      </c>
      <c r="DJ103" s="22">
        <v>15</v>
      </c>
      <c r="DK103" s="22">
        <v>15</v>
      </c>
      <c r="DL103">
        <v>15</v>
      </c>
      <c r="DM103">
        <v>15</v>
      </c>
      <c r="DN103">
        <v>15</v>
      </c>
      <c r="DO103">
        <v>16</v>
      </c>
      <c r="DP103">
        <v>16</v>
      </c>
      <c r="DQ103">
        <v>16</v>
      </c>
      <c r="DR103">
        <v>17</v>
      </c>
      <c r="DS103">
        <v>17</v>
      </c>
      <c r="DT103">
        <v>17</v>
      </c>
      <c r="DU103">
        <v>17</v>
      </c>
      <c r="DV103">
        <v>17</v>
      </c>
      <c r="DW103">
        <v>17</v>
      </c>
      <c r="DX103">
        <v>17</v>
      </c>
      <c r="DY103">
        <v>18</v>
      </c>
      <c r="DZ103">
        <v>18</v>
      </c>
      <c r="EA103">
        <v>18</v>
      </c>
      <c r="EB103">
        <v>18</v>
      </c>
      <c r="EC103">
        <v>18</v>
      </c>
      <c r="ED103">
        <v>18</v>
      </c>
      <c r="EE103">
        <v>19</v>
      </c>
      <c r="EF103">
        <v>19</v>
      </c>
      <c r="EG103">
        <v>19</v>
      </c>
      <c r="EH103">
        <v>21</v>
      </c>
      <c r="EI103">
        <v>21</v>
      </c>
      <c r="EJ103">
        <v>22</v>
      </c>
      <c r="EK103">
        <v>23</v>
      </c>
      <c r="EL103">
        <v>22</v>
      </c>
      <c r="EM103">
        <v>23</v>
      </c>
      <c r="EN103">
        <v>23</v>
      </c>
      <c r="EO103">
        <v>23</v>
      </c>
      <c r="EP103">
        <v>23</v>
      </c>
      <c r="EQ103" s="1">
        <v>23</v>
      </c>
      <c r="ER103" s="1">
        <v>23</v>
      </c>
      <c r="ES103" s="1">
        <v>23</v>
      </c>
      <c r="ET103" s="1">
        <v>24</v>
      </c>
      <c r="EU103" s="1">
        <v>24</v>
      </c>
      <c r="EV103" s="1">
        <v>25</v>
      </c>
      <c r="EW103" s="1">
        <v>24</v>
      </c>
      <c r="EX103" s="1">
        <v>25</v>
      </c>
      <c r="EY103" s="1">
        <v>25</v>
      </c>
      <c r="EZ103" s="1">
        <v>27</v>
      </c>
      <c r="FA103" s="1">
        <v>28</v>
      </c>
      <c r="FB103" s="1">
        <v>29</v>
      </c>
      <c r="FC103" s="1">
        <v>29</v>
      </c>
      <c r="FD103" s="1">
        <v>29</v>
      </c>
      <c r="FE103" s="1">
        <v>29</v>
      </c>
      <c r="FF103" s="1">
        <v>29</v>
      </c>
      <c r="FG103" s="1">
        <v>29</v>
      </c>
      <c r="FH103" s="1">
        <v>29</v>
      </c>
      <c r="FI103" s="1">
        <v>29</v>
      </c>
      <c r="FJ103" s="1">
        <v>30</v>
      </c>
      <c r="FK103" s="1">
        <v>29</v>
      </c>
      <c r="FL103" s="28">
        <v>30</v>
      </c>
      <c r="FM103" s="28">
        <v>30</v>
      </c>
      <c r="FN103" s="28">
        <v>29</v>
      </c>
      <c r="FO103" s="28">
        <v>29</v>
      </c>
      <c r="FP103" s="28">
        <v>28</v>
      </c>
      <c r="FQ103" s="28">
        <v>28</v>
      </c>
      <c r="FR103" s="28">
        <v>27</v>
      </c>
      <c r="FS103">
        <v>28</v>
      </c>
      <c r="FT103">
        <v>28</v>
      </c>
      <c r="FU103">
        <v>28</v>
      </c>
      <c r="FV103">
        <v>28</v>
      </c>
      <c r="FW103">
        <v>29</v>
      </c>
      <c r="FX103" s="28">
        <v>29</v>
      </c>
      <c r="FY103" s="28">
        <v>31</v>
      </c>
      <c r="FZ103" s="28">
        <v>31</v>
      </c>
      <c r="GA103" s="28">
        <v>31</v>
      </c>
      <c r="GB103" s="28">
        <v>31</v>
      </c>
      <c r="GC103">
        <v>32</v>
      </c>
      <c r="GD103">
        <v>32</v>
      </c>
      <c r="GE103">
        <v>32</v>
      </c>
      <c r="GF103">
        <v>32</v>
      </c>
      <c r="GG103">
        <v>32</v>
      </c>
      <c r="GH103">
        <v>32</v>
      </c>
      <c r="GI103">
        <v>32</v>
      </c>
      <c r="GJ103">
        <v>36</v>
      </c>
      <c r="GK103">
        <v>36</v>
      </c>
      <c r="GL103">
        <v>36</v>
      </c>
      <c r="GM103">
        <v>36</v>
      </c>
      <c r="GN103">
        <v>36</v>
      </c>
      <c r="GO103">
        <v>36</v>
      </c>
      <c r="GP103">
        <v>38</v>
      </c>
      <c r="GQ103">
        <v>37</v>
      </c>
      <c r="GR103">
        <v>37</v>
      </c>
      <c r="GS103">
        <v>37</v>
      </c>
      <c r="GT103">
        <v>37</v>
      </c>
      <c r="GU103">
        <v>39</v>
      </c>
    </row>
    <row r="104" spans="1:203" x14ac:dyDescent="0.25">
      <c r="A104" s="2" t="s">
        <v>207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>
        <v>1</v>
      </c>
      <c r="CR104" s="10">
        <v>1</v>
      </c>
      <c r="CS104" s="10">
        <v>1</v>
      </c>
      <c r="CT104" s="10">
        <v>1</v>
      </c>
      <c r="CU104" s="10">
        <v>1</v>
      </c>
      <c r="CV104" s="10">
        <v>3</v>
      </c>
      <c r="CW104" s="10">
        <v>3</v>
      </c>
      <c r="CX104" s="10">
        <v>4</v>
      </c>
      <c r="CY104" s="10">
        <v>4</v>
      </c>
      <c r="CZ104" s="10">
        <v>4</v>
      </c>
      <c r="DA104" s="10">
        <v>4</v>
      </c>
      <c r="DB104" s="22">
        <v>4</v>
      </c>
      <c r="DC104" s="22">
        <v>5</v>
      </c>
      <c r="DD104" s="22">
        <v>6</v>
      </c>
      <c r="DE104" s="22">
        <v>6</v>
      </c>
      <c r="DF104" s="22">
        <v>6</v>
      </c>
      <c r="DG104" s="22">
        <v>7</v>
      </c>
      <c r="DH104" s="22">
        <v>9</v>
      </c>
      <c r="DI104" s="22">
        <v>9</v>
      </c>
      <c r="DJ104" s="22">
        <v>9</v>
      </c>
      <c r="DK104" s="22">
        <v>9</v>
      </c>
      <c r="DL104">
        <v>9</v>
      </c>
      <c r="DM104">
        <v>11</v>
      </c>
      <c r="DN104">
        <v>11</v>
      </c>
      <c r="DO104">
        <v>11</v>
      </c>
      <c r="DP104">
        <v>11</v>
      </c>
      <c r="DQ104">
        <v>11</v>
      </c>
      <c r="DR104">
        <v>11</v>
      </c>
      <c r="DS104">
        <v>12</v>
      </c>
      <c r="DT104">
        <v>12</v>
      </c>
      <c r="DU104">
        <v>12</v>
      </c>
      <c r="DV104">
        <v>12</v>
      </c>
      <c r="DW104">
        <v>12</v>
      </c>
      <c r="DX104">
        <v>13</v>
      </c>
      <c r="DY104">
        <v>14</v>
      </c>
      <c r="DZ104">
        <v>14</v>
      </c>
      <c r="EA104">
        <v>14</v>
      </c>
      <c r="EB104">
        <v>14</v>
      </c>
      <c r="EC104">
        <v>14</v>
      </c>
      <c r="ED104">
        <v>14</v>
      </c>
      <c r="EE104">
        <v>12</v>
      </c>
      <c r="EF104">
        <v>14</v>
      </c>
      <c r="EG104">
        <v>14</v>
      </c>
      <c r="EH104">
        <v>14</v>
      </c>
      <c r="EI104">
        <v>14</v>
      </c>
      <c r="EJ104">
        <v>14</v>
      </c>
      <c r="EK104">
        <v>14</v>
      </c>
      <c r="EL104">
        <v>14</v>
      </c>
      <c r="EM104">
        <v>14</v>
      </c>
      <c r="EN104">
        <v>14</v>
      </c>
      <c r="EO104">
        <v>14</v>
      </c>
      <c r="EP104">
        <v>14</v>
      </c>
      <c r="EQ104">
        <v>14</v>
      </c>
      <c r="ER104">
        <v>14</v>
      </c>
      <c r="ES104">
        <v>14</v>
      </c>
      <c r="ET104" s="1">
        <v>14</v>
      </c>
      <c r="EU104" s="1">
        <v>14</v>
      </c>
      <c r="EV104" s="1">
        <v>14</v>
      </c>
      <c r="EW104" s="1">
        <v>14</v>
      </c>
      <c r="EX104" s="1">
        <v>14</v>
      </c>
      <c r="EY104" s="1">
        <v>14</v>
      </c>
      <c r="EZ104" s="1">
        <v>14</v>
      </c>
      <c r="FA104" s="1">
        <v>15</v>
      </c>
      <c r="FB104" s="1">
        <v>15</v>
      </c>
      <c r="FC104" s="1">
        <v>16</v>
      </c>
      <c r="FD104" s="1">
        <v>18</v>
      </c>
      <c r="FE104" s="1">
        <v>19</v>
      </c>
      <c r="FF104" s="1">
        <v>20</v>
      </c>
      <c r="FG104" s="1">
        <v>20</v>
      </c>
      <c r="FH104" s="1">
        <v>20</v>
      </c>
      <c r="FI104" s="1">
        <v>21</v>
      </c>
      <c r="FJ104" s="1">
        <v>21</v>
      </c>
      <c r="FK104" s="1">
        <v>21</v>
      </c>
      <c r="FL104" s="28">
        <v>21</v>
      </c>
      <c r="FM104" s="28">
        <v>21</v>
      </c>
      <c r="FN104" s="28">
        <v>22</v>
      </c>
      <c r="FO104" s="28">
        <v>22</v>
      </c>
      <c r="FP104" s="28">
        <v>22</v>
      </c>
      <c r="FQ104" s="28">
        <v>24</v>
      </c>
      <c r="FR104" s="28">
        <v>24</v>
      </c>
      <c r="FS104">
        <v>25</v>
      </c>
      <c r="FT104">
        <v>25</v>
      </c>
      <c r="FU104">
        <v>25</v>
      </c>
      <c r="FV104">
        <v>25</v>
      </c>
      <c r="FW104">
        <v>25</v>
      </c>
      <c r="FX104">
        <v>25</v>
      </c>
      <c r="FY104">
        <v>25</v>
      </c>
      <c r="FZ104">
        <v>25</v>
      </c>
      <c r="GA104">
        <v>25</v>
      </c>
      <c r="GB104">
        <v>25</v>
      </c>
      <c r="GC104">
        <v>25</v>
      </c>
      <c r="GD104">
        <v>26</v>
      </c>
      <c r="GE104">
        <v>26</v>
      </c>
      <c r="GF104">
        <v>27</v>
      </c>
      <c r="GG104">
        <v>27</v>
      </c>
      <c r="GH104">
        <v>29</v>
      </c>
      <c r="GI104">
        <v>20</v>
      </c>
      <c r="GJ104">
        <v>20</v>
      </c>
      <c r="GK104">
        <v>30</v>
      </c>
      <c r="GL104">
        <v>31</v>
      </c>
      <c r="GM104">
        <v>31</v>
      </c>
      <c r="GN104">
        <v>32</v>
      </c>
      <c r="GO104">
        <v>32</v>
      </c>
      <c r="GP104">
        <v>32</v>
      </c>
      <c r="GQ104">
        <v>32</v>
      </c>
      <c r="GR104">
        <v>33</v>
      </c>
      <c r="GS104">
        <v>33</v>
      </c>
      <c r="GT104">
        <v>33</v>
      </c>
      <c r="GU104">
        <v>36</v>
      </c>
    </row>
    <row r="105" spans="1:203" x14ac:dyDescent="0.25">
      <c r="A105" s="2" t="s">
        <v>250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  <c r="S105" s="1"/>
      <c r="T105" s="1"/>
      <c r="U105" s="3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9">
        <v>25</v>
      </c>
      <c r="AV105">
        <v>25</v>
      </c>
      <c r="AW105">
        <v>25</v>
      </c>
      <c r="AX105">
        <v>25</v>
      </c>
      <c r="AY105">
        <v>25</v>
      </c>
      <c r="AZ105" s="10">
        <v>25</v>
      </c>
      <c r="BA105" s="10">
        <v>39</v>
      </c>
      <c r="BB105" s="10">
        <v>54</v>
      </c>
      <c r="BC105" s="10">
        <v>54</v>
      </c>
      <c r="BD105" s="10">
        <v>54</v>
      </c>
      <c r="BE105" s="10">
        <v>54</v>
      </c>
      <c r="BF105" s="10">
        <v>54</v>
      </c>
      <c r="BG105" s="10">
        <v>54</v>
      </c>
      <c r="BH105" s="10">
        <v>56</v>
      </c>
      <c r="BI105" s="10">
        <v>56</v>
      </c>
      <c r="BJ105" s="10">
        <v>56</v>
      </c>
      <c r="BK105" s="10">
        <v>52</v>
      </c>
      <c r="BL105" s="10">
        <v>52</v>
      </c>
      <c r="BM105" s="10">
        <v>52</v>
      </c>
      <c r="BN105" s="10">
        <v>52</v>
      </c>
      <c r="BO105" s="10">
        <v>52</v>
      </c>
      <c r="BP105" s="10">
        <v>50</v>
      </c>
      <c r="BQ105" s="10">
        <v>50</v>
      </c>
      <c r="BR105" s="10">
        <v>50</v>
      </c>
      <c r="BS105" s="10">
        <v>50</v>
      </c>
      <c r="BT105" s="10">
        <v>50</v>
      </c>
      <c r="BU105" s="10">
        <v>50</v>
      </c>
      <c r="BV105" s="10">
        <v>50</v>
      </c>
      <c r="BW105" s="10">
        <v>50</v>
      </c>
      <c r="BX105" s="10">
        <v>48</v>
      </c>
      <c r="BY105" s="10">
        <v>48</v>
      </c>
      <c r="BZ105" s="10">
        <v>48</v>
      </c>
      <c r="CA105" s="10">
        <v>48</v>
      </c>
      <c r="CB105" s="10">
        <v>48</v>
      </c>
      <c r="CC105" s="10">
        <v>48</v>
      </c>
      <c r="CD105" s="10">
        <v>48</v>
      </c>
      <c r="CE105" s="10">
        <v>48</v>
      </c>
      <c r="CF105" s="10">
        <v>48</v>
      </c>
      <c r="CG105" s="10">
        <v>48</v>
      </c>
      <c r="CH105" s="10">
        <v>48</v>
      </c>
      <c r="CI105" s="10">
        <v>48</v>
      </c>
      <c r="CJ105" s="10">
        <v>48</v>
      </c>
      <c r="CK105" s="10">
        <v>48</v>
      </c>
      <c r="CL105" s="10">
        <v>48</v>
      </c>
      <c r="CM105" s="10">
        <v>48</v>
      </c>
      <c r="CN105" s="10">
        <v>48</v>
      </c>
      <c r="CO105" s="10">
        <v>47</v>
      </c>
      <c r="CP105" s="10">
        <v>48</v>
      </c>
      <c r="CQ105" s="10">
        <v>48</v>
      </c>
      <c r="CR105" s="10">
        <v>48</v>
      </c>
      <c r="CS105" s="10">
        <v>48</v>
      </c>
      <c r="CT105" s="10">
        <v>48</v>
      </c>
      <c r="CU105" s="10">
        <v>48</v>
      </c>
      <c r="CV105" s="10">
        <v>48</v>
      </c>
      <c r="CW105" s="22">
        <v>47</v>
      </c>
      <c r="CX105" s="22">
        <v>47</v>
      </c>
      <c r="CY105" s="22">
        <v>47</v>
      </c>
      <c r="CZ105" s="22">
        <v>47</v>
      </c>
      <c r="DA105" s="22">
        <v>46</v>
      </c>
      <c r="DB105" s="22">
        <v>46</v>
      </c>
      <c r="DC105" s="22">
        <v>46</v>
      </c>
      <c r="DD105" s="22">
        <v>43</v>
      </c>
      <c r="DE105" s="22">
        <v>43</v>
      </c>
      <c r="DF105" s="22">
        <v>43</v>
      </c>
      <c r="DG105" s="22">
        <v>43</v>
      </c>
      <c r="DH105" s="22">
        <v>32</v>
      </c>
      <c r="DI105" s="22">
        <v>32</v>
      </c>
      <c r="DJ105" s="22">
        <v>32</v>
      </c>
      <c r="DK105" s="22">
        <v>32</v>
      </c>
      <c r="DL105">
        <v>31</v>
      </c>
      <c r="DM105">
        <v>31</v>
      </c>
      <c r="DN105">
        <v>31</v>
      </c>
      <c r="DO105">
        <v>31</v>
      </c>
      <c r="DP105">
        <v>31</v>
      </c>
      <c r="DQ105">
        <v>27</v>
      </c>
      <c r="DR105">
        <v>27</v>
      </c>
      <c r="DS105">
        <v>27</v>
      </c>
      <c r="DT105">
        <v>27</v>
      </c>
      <c r="DU105">
        <v>27</v>
      </c>
      <c r="DV105">
        <v>27</v>
      </c>
      <c r="DW105">
        <v>26</v>
      </c>
      <c r="DX105">
        <v>26</v>
      </c>
      <c r="DY105">
        <v>26</v>
      </c>
      <c r="DZ105">
        <v>26</v>
      </c>
      <c r="EA105">
        <v>26</v>
      </c>
      <c r="EB105">
        <v>26</v>
      </c>
      <c r="EC105">
        <v>26</v>
      </c>
      <c r="ED105">
        <v>26</v>
      </c>
      <c r="EE105">
        <v>26</v>
      </c>
      <c r="EF105">
        <v>26</v>
      </c>
      <c r="EG105">
        <v>23</v>
      </c>
      <c r="EH105">
        <v>23</v>
      </c>
      <c r="EI105">
        <v>23</v>
      </c>
      <c r="EJ105">
        <v>22</v>
      </c>
      <c r="EK105">
        <v>22</v>
      </c>
      <c r="EL105">
        <v>22</v>
      </c>
      <c r="EM105">
        <v>22</v>
      </c>
      <c r="EN105">
        <v>22</v>
      </c>
      <c r="EO105">
        <v>22</v>
      </c>
      <c r="EP105">
        <v>22</v>
      </c>
      <c r="EQ105" s="1">
        <v>20</v>
      </c>
      <c r="ER105" s="1">
        <v>20</v>
      </c>
      <c r="ES105" s="1">
        <v>20</v>
      </c>
      <c r="ET105" s="1">
        <v>20</v>
      </c>
      <c r="EU105" s="1">
        <v>20</v>
      </c>
      <c r="EV105" s="1">
        <v>20</v>
      </c>
      <c r="EW105" s="1">
        <v>20</v>
      </c>
      <c r="EX105" s="1">
        <v>20</v>
      </c>
      <c r="EY105" s="1">
        <v>20</v>
      </c>
      <c r="EZ105" s="1">
        <v>20</v>
      </c>
      <c r="FA105" s="1">
        <v>20</v>
      </c>
      <c r="FB105" s="1">
        <v>20</v>
      </c>
      <c r="FC105" s="1">
        <v>20</v>
      </c>
      <c r="FD105" s="1">
        <v>20</v>
      </c>
      <c r="FE105" s="1">
        <v>20</v>
      </c>
      <c r="FF105" s="1">
        <v>20</v>
      </c>
      <c r="FG105" s="1">
        <v>19</v>
      </c>
      <c r="FH105" s="1">
        <v>19</v>
      </c>
      <c r="FI105" s="1">
        <v>19</v>
      </c>
      <c r="FJ105" s="1">
        <v>19</v>
      </c>
      <c r="FK105" s="1">
        <v>19</v>
      </c>
      <c r="FL105" s="28">
        <v>18</v>
      </c>
      <c r="FM105" s="28">
        <v>18</v>
      </c>
      <c r="FN105" s="28">
        <v>19</v>
      </c>
      <c r="FO105" s="28">
        <v>19</v>
      </c>
      <c r="FP105" s="28">
        <v>21</v>
      </c>
      <c r="FQ105" s="28">
        <v>21</v>
      </c>
      <c r="FR105" s="28">
        <v>21</v>
      </c>
      <c r="FS105" s="28">
        <v>22</v>
      </c>
      <c r="FT105" s="28">
        <v>22</v>
      </c>
      <c r="FU105" s="28">
        <v>22</v>
      </c>
      <c r="FV105">
        <v>22</v>
      </c>
      <c r="FW105">
        <v>23</v>
      </c>
      <c r="FX105" s="28">
        <v>21</v>
      </c>
      <c r="FY105" s="28">
        <v>22</v>
      </c>
      <c r="FZ105" s="28">
        <v>22</v>
      </c>
      <c r="GA105" s="28">
        <v>26</v>
      </c>
      <c r="GB105" s="28">
        <v>22</v>
      </c>
      <c r="GC105">
        <v>34</v>
      </c>
      <c r="GD105">
        <v>34</v>
      </c>
      <c r="GE105">
        <v>40</v>
      </c>
      <c r="GF105">
        <v>40</v>
      </c>
      <c r="GG105">
        <v>40</v>
      </c>
      <c r="GH105">
        <v>39</v>
      </c>
      <c r="GI105">
        <v>39</v>
      </c>
      <c r="GJ105">
        <v>39</v>
      </c>
      <c r="GK105">
        <v>39</v>
      </c>
      <c r="GL105">
        <v>37</v>
      </c>
      <c r="GM105">
        <v>37</v>
      </c>
      <c r="GN105">
        <v>37</v>
      </c>
      <c r="GO105">
        <v>37</v>
      </c>
      <c r="GP105">
        <v>37</v>
      </c>
      <c r="GQ105">
        <v>38</v>
      </c>
      <c r="GR105">
        <v>38</v>
      </c>
      <c r="GS105">
        <v>38</v>
      </c>
      <c r="GT105">
        <v>38</v>
      </c>
      <c r="GU105">
        <v>35</v>
      </c>
    </row>
    <row r="106" spans="1:203" x14ac:dyDescent="0.25">
      <c r="A106" s="2" t="s">
        <v>151</v>
      </c>
      <c r="I106" s="1"/>
      <c r="J106" s="1"/>
      <c r="K106" s="1"/>
      <c r="L106" s="1"/>
      <c r="M106" s="1"/>
      <c r="N106" s="1"/>
      <c r="O106" s="1"/>
      <c r="P106" s="1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12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0"/>
      <c r="AZ106" s="10"/>
      <c r="BC106" s="10">
        <v>1</v>
      </c>
      <c r="BD106" s="10">
        <v>1</v>
      </c>
      <c r="BE106" s="10">
        <v>1</v>
      </c>
      <c r="BF106" s="10">
        <v>1</v>
      </c>
      <c r="BG106" s="10">
        <v>1</v>
      </c>
      <c r="BH106" s="10">
        <v>1</v>
      </c>
      <c r="BI106" s="10">
        <v>1</v>
      </c>
      <c r="BJ106" s="10">
        <v>1</v>
      </c>
      <c r="BK106" s="10">
        <v>1</v>
      </c>
      <c r="BL106" s="10">
        <v>1</v>
      </c>
      <c r="BM106" s="10">
        <v>1</v>
      </c>
      <c r="BN106" s="10">
        <v>1</v>
      </c>
      <c r="BO106" s="10">
        <v>1</v>
      </c>
      <c r="BP106" s="10">
        <v>4</v>
      </c>
      <c r="BQ106" s="10">
        <v>5</v>
      </c>
      <c r="BR106" s="10">
        <v>5</v>
      </c>
      <c r="BS106" s="10">
        <v>5</v>
      </c>
      <c r="BT106" s="10">
        <v>6</v>
      </c>
      <c r="BU106" s="10">
        <v>6</v>
      </c>
      <c r="BV106" s="10">
        <v>7</v>
      </c>
      <c r="BW106" s="10">
        <v>7</v>
      </c>
      <c r="BX106" s="10">
        <v>8</v>
      </c>
      <c r="BY106" s="10">
        <v>8</v>
      </c>
      <c r="BZ106" s="10">
        <v>8</v>
      </c>
      <c r="CA106" s="10">
        <v>9</v>
      </c>
      <c r="CB106" s="10">
        <v>9</v>
      </c>
      <c r="CC106" s="10">
        <v>8</v>
      </c>
      <c r="CD106" s="10">
        <v>8</v>
      </c>
      <c r="CE106" s="10">
        <v>9</v>
      </c>
      <c r="CF106" s="10">
        <v>9</v>
      </c>
      <c r="CG106" s="10">
        <v>9</v>
      </c>
      <c r="CH106" s="10">
        <v>9</v>
      </c>
      <c r="CI106" s="10">
        <v>9</v>
      </c>
      <c r="CJ106" s="10">
        <v>9</v>
      </c>
      <c r="CK106" s="10">
        <v>10</v>
      </c>
      <c r="CL106" s="10">
        <v>10</v>
      </c>
      <c r="CM106" s="10">
        <v>10</v>
      </c>
      <c r="CN106" s="10">
        <v>13</v>
      </c>
      <c r="CO106" s="10">
        <v>13</v>
      </c>
      <c r="CP106" s="10">
        <v>14</v>
      </c>
      <c r="CQ106" s="10">
        <v>14</v>
      </c>
      <c r="CR106" s="10">
        <v>14</v>
      </c>
      <c r="CS106" s="10">
        <v>14</v>
      </c>
      <c r="CT106" s="10">
        <v>14</v>
      </c>
      <c r="CU106" s="10">
        <v>13</v>
      </c>
      <c r="CV106" s="10">
        <v>13</v>
      </c>
      <c r="CW106" s="10">
        <v>14</v>
      </c>
      <c r="CX106" s="10">
        <v>13</v>
      </c>
      <c r="CY106" s="10">
        <v>12</v>
      </c>
      <c r="CZ106" s="10">
        <v>12</v>
      </c>
      <c r="DA106" s="10">
        <v>12</v>
      </c>
      <c r="DB106" s="22">
        <v>13</v>
      </c>
      <c r="DC106" s="22">
        <v>15</v>
      </c>
      <c r="DD106" s="22">
        <v>16</v>
      </c>
      <c r="DE106" s="22">
        <v>16</v>
      </c>
      <c r="DF106" s="22">
        <v>16</v>
      </c>
      <c r="DG106" s="22">
        <v>17</v>
      </c>
      <c r="DH106" s="22">
        <v>17</v>
      </c>
      <c r="DI106" s="22">
        <v>17</v>
      </c>
      <c r="DJ106" s="22">
        <v>17</v>
      </c>
      <c r="DK106" s="22">
        <v>17</v>
      </c>
      <c r="DL106">
        <v>15</v>
      </c>
      <c r="DM106">
        <v>16</v>
      </c>
      <c r="DN106">
        <v>15</v>
      </c>
      <c r="DO106">
        <v>15</v>
      </c>
      <c r="DP106">
        <v>15</v>
      </c>
      <c r="DQ106">
        <v>15</v>
      </c>
      <c r="DR106">
        <v>15</v>
      </c>
      <c r="DS106">
        <v>15</v>
      </c>
      <c r="DT106">
        <v>15</v>
      </c>
      <c r="DU106">
        <v>15</v>
      </c>
      <c r="DV106">
        <v>15</v>
      </c>
      <c r="DW106">
        <v>15</v>
      </c>
      <c r="DX106">
        <v>15</v>
      </c>
      <c r="DY106">
        <v>15</v>
      </c>
      <c r="DZ106">
        <v>15</v>
      </c>
      <c r="EA106">
        <v>15</v>
      </c>
      <c r="EB106">
        <v>15</v>
      </c>
      <c r="EC106">
        <v>15</v>
      </c>
      <c r="ED106">
        <v>15</v>
      </c>
      <c r="EE106">
        <v>19</v>
      </c>
      <c r="EF106">
        <v>19</v>
      </c>
      <c r="EG106">
        <v>21</v>
      </c>
      <c r="EH106">
        <v>22</v>
      </c>
      <c r="EI106">
        <v>22</v>
      </c>
      <c r="EJ106">
        <v>22</v>
      </c>
      <c r="EK106">
        <v>23</v>
      </c>
      <c r="EL106">
        <v>23</v>
      </c>
      <c r="EM106">
        <v>23</v>
      </c>
      <c r="EN106">
        <v>20</v>
      </c>
      <c r="EO106">
        <v>20</v>
      </c>
      <c r="EP106">
        <v>20</v>
      </c>
      <c r="EQ106">
        <v>20</v>
      </c>
      <c r="ER106">
        <v>20</v>
      </c>
      <c r="ES106">
        <v>22</v>
      </c>
      <c r="ET106" s="1">
        <v>23</v>
      </c>
      <c r="EU106" s="1">
        <v>22</v>
      </c>
      <c r="EV106" s="1">
        <v>22</v>
      </c>
      <c r="EW106" s="1">
        <v>22</v>
      </c>
      <c r="EX106" s="1">
        <v>23</v>
      </c>
      <c r="EY106" s="1">
        <v>23</v>
      </c>
      <c r="EZ106" s="1">
        <v>22</v>
      </c>
      <c r="FA106" s="1">
        <v>24</v>
      </c>
      <c r="FB106" s="1">
        <v>24</v>
      </c>
      <c r="FC106" s="1">
        <v>24</v>
      </c>
      <c r="FD106" s="1">
        <v>24</v>
      </c>
      <c r="FE106" s="1">
        <v>24</v>
      </c>
      <c r="FF106" s="1">
        <v>23</v>
      </c>
      <c r="FG106" s="1">
        <v>23</v>
      </c>
      <c r="FH106" s="1">
        <v>23</v>
      </c>
      <c r="FI106" s="1">
        <v>23</v>
      </c>
      <c r="FJ106" s="1">
        <v>22</v>
      </c>
      <c r="FK106" s="1">
        <v>21</v>
      </c>
      <c r="FL106" s="28">
        <v>21</v>
      </c>
      <c r="FM106" s="28">
        <v>21</v>
      </c>
      <c r="FN106" s="28">
        <v>23</v>
      </c>
      <c r="FO106" s="28">
        <v>23</v>
      </c>
      <c r="FP106" s="28">
        <v>23</v>
      </c>
      <c r="FQ106" s="28">
        <v>23</v>
      </c>
      <c r="FR106" s="28">
        <v>24</v>
      </c>
      <c r="FS106">
        <v>24</v>
      </c>
      <c r="FT106">
        <v>24</v>
      </c>
      <c r="FU106">
        <v>24</v>
      </c>
      <c r="FV106">
        <v>24</v>
      </c>
      <c r="FW106">
        <v>24</v>
      </c>
      <c r="FX106" s="28">
        <v>25</v>
      </c>
      <c r="FY106" s="28">
        <v>26</v>
      </c>
      <c r="FZ106" s="28">
        <v>26</v>
      </c>
      <c r="GA106" s="28">
        <v>25</v>
      </c>
      <c r="GB106" s="28">
        <v>26</v>
      </c>
      <c r="GC106">
        <v>26</v>
      </c>
      <c r="GD106">
        <v>26</v>
      </c>
      <c r="GE106">
        <v>25</v>
      </c>
      <c r="GF106">
        <v>25</v>
      </c>
      <c r="GG106">
        <v>25</v>
      </c>
      <c r="GH106">
        <v>25</v>
      </c>
      <c r="GI106">
        <v>24</v>
      </c>
      <c r="GJ106">
        <v>25</v>
      </c>
      <c r="GK106">
        <v>25</v>
      </c>
      <c r="GL106">
        <v>25</v>
      </c>
      <c r="GM106">
        <v>25</v>
      </c>
      <c r="GN106">
        <v>24</v>
      </c>
      <c r="GO106">
        <v>24</v>
      </c>
      <c r="GP106">
        <v>25</v>
      </c>
      <c r="GQ106">
        <v>25</v>
      </c>
      <c r="GR106">
        <v>27</v>
      </c>
      <c r="GS106">
        <v>28</v>
      </c>
      <c r="GT106">
        <v>32</v>
      </c>
      <c r="GU106">
        <v>34</v>
      </c>
    </row>
    <row r="107" spans="1:203" x14ac:dyDescent="0.25">
      <c r="A107" s="2" t="s">
        <v>127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>
        <v>1</v>
      </c>
      <c r="AA107" s="1">
        <v>2</v>
      </c>
      <c r="AB107" s="1">
        <v>10</v>
      </c>
      <c r="AC107" s="1">
        <v>10</v>
      </c>
      <c r="AD107" s="10">
        <v>19</v>
      </c>
      <c r="AE107" s="10">
        <v>19</v>
      </c>
      <c r="AF107" s="10">
        <v>19</v>
      </c>
      <c r="AG107" s="10">
        <v>19</v>
      </c>
      <c r="AH107" s="10">
        <v>19</v>
      </c>
      <c r="AI107" s="10">
        <v>19</v>
      </c>
      <c r="AJ107" s="10">
        <v>23</v>
      </c>
      <c r="AK107" s="10">
        <v>23</v>
      </c>
      <c r="AL107" s="10">
        <v>38</v>
      </c>
      <c r="AM107" s="10">
        <v>38</v>
      </c>
      <c r="AN107" s="11">
        <v>37</v>
      </c>
      <c r="AO107" s="10">
        <v>37</v>
      </c>
      <c r="AP107" s="10">
        <v>37</v>
      </c>
      <c r="AQ107" s="10">
        <v>37</v>
      </c>
      <c r="AR107" s="10">
        <v>37</v>
      </c>
      <c r="AS107" s="10">
        <v>37</v>
      </c>
      <c r="AT107" s="10">
        <v>43</v>
      </c>
      <c r="AU107" s="9">
        <v>57</v>
      </c>
      <c r="AV107" s="10">
        <v>57</v>
      </c>
      <c r="AW107" s="10">
        <v>57</v>
      </c>
      <c r="AX107">
        <v>53</v>
      </c>
      <c r="AY107" s="10">
        <v>57</v>
      </c>
      <c r="AZ107" s="10">
        <v>57</v>
      </c>
      <c r="BA107" s="10">
        <v>57</v>
      </c>
      <c r="BB107" s="11">
        <v>53</v>
      </c>
      <c r="BC107" s="10">
        <v>53</v>
      </c>
      <c r="BD107" s="10">
        <v>53</v>
      </c>
      <c r="BE107" s="10">
        <v>53</v>
      </c>
      <c r="BF107" s="10">
        <v>53</v>
      </c>
      <c r="BG107" s="10">
        <v>53</v>
      </c>
      <c r="BH107" s="10">
        <v>53</v>
      </c>
      <c r="BI107" s="10">
        <v>54</v>
      </c>
      <c r="BJ107" s="10">
        <v>54</v>
      </c>
      <c r="BK107" s="10">
        <v>50</v>
      </c>
      <c r="BL107" s="10">
        <v>50</v>
      </c>
      <c r="BM107" s="10">
        <v>50</v>
      </c>
      <c r="BN107" s="10">
        <v>50</v>
      </c>
      <c r="BO107" s="10">
        <v>50</v>
      </c>
      <c r="BP107" s="10">
        <v>49</v>
      </c>
      <c r="BQ107" s="10">
        <v>49</v>
      </c>
      <c r="BR107" s="10">
        <v>48</v>
      </c>
      <c r="BS107" s="10">
        <v>48</v>
      </c>
      <c r="BT107" s="10">
        <v>48</v>
      </c>
      <c r="BU107" s="10">
        <v>48</v>
      </c>
      <c r="BV107" s="10">
        <v>48</v>
      </c>
      <c r="BW107" s="10">
        <v>48</v>
      </c>
      <c r="BX107" s="10">
        <v>44</v>
      </c>
      <c r="BY107" s="10">
        <v>44</v>
      </c>
      <c r="BZ107" s="10">
        <v>44</v>
      </c>
      <c r="CA107" s="10">
        <v>44</v>
      </c>
      <c r="CB107" s="10">
        <v>44</v>
      </c>
      <c r="CC107" s="10">
        <v>43</v>
      </c>
      <c r="CD107" s="10">
        <v>43</v>
      </c>
      <c r="CE107" s="10">
        <v>43</v>
      </c>
      <c r="CF107" s="10">
        <v>43</v>
      </c>
      <c r="CG107" s="10">
        <v>43</v>
      </c>
      <c r="CH107" s="10">
        <v>43</v>
      </c>
      <c r="CI107" s="10">
        <v>43</v>
      </c>
      <c r="CJ107" s="10">
        <v>43</v>
      </c>
      <c r="CK107" s="10">
        <v>43</v>
      </c>
      <c r="CL107" s="10">
        <v>43</v>
      </c>
      <c r="CM107" s="10">
        <v>43</v>
      </c>
      <c r="CN107" s="10">
        <v>43</v>
      </c>
      <c r="CO107" s="10">
        <v>35</v>
      </c>
      <c r="CP107" s="10">
        <v>35</v>
      </c>
      <c r="CQ107" s="10">
        <v>35</v>
      </c>
      <c r="CR107" s="10">
        <v>35</v>
      </c>
      <c r="CS107" s="10">
        <v>35</v>
      </c>
      <c r="CT107" s="10">
        <v>35</v>
      </c>
      <c r="CU107" s="10">
        <v>35</v>
      </c>
      <c r="CV107" s="10">
        <v>35</v>
      </c>
      <c r="CW107" s="10">
        <v>34</v>
      </c>
      <c r="CX107" s="10">
        <v>34</v>
      </c>
      <c r="CY107" s="10">
        <v>34</v>
      </c>
      <c r="CZ107" s="10">
        <v>34</v>
      </c>
      <c r="DA107" s="10">
        <v>34</v>
      </c>
      <c r="DB107" s="22">
        <v>34</v>
      </c>
      <c r="DC107" s="22">
        <v>34</v>
      </c>
      <c r="DD107" s="22">
        <v>32</v>
      </c>
      <c r="DE107" s="22">
        <v>32</v>
      </c>
      <c r="DF107" s="22">
        <v>32</v>
      </c>
      <c r="DG107" s="22">
        <v>32</v>
      </c>
      <c r="DH107" s="22">
        <v>37</v>
      </c>
      <c r="DI107" s="22">
        <v>37</v>
      </c>
      <c r="DJ107" s="22">
        <v>37</v>
      </c>
      <c r="DK107" s="22">
        <v>37</v>
      </c>
      <c r="DL107">
        <v>39</v>
      </c>
      <c r="DM107">
        <v>39</v>
      </c>
      <c r="DN107">
        <v>39</v>
      </c>
      <c r="DO107">
        <v>39</v>
      </c>
      <c r="DP107">
        <v>39</v>
      </c>
      <c r="DQ107">
        <v>31</v>
      </c>
      <c r="DR107">
        <v>31</v>
      </c>
      <c r="DS107">
        <v>31</v>
      </c>
      <c r="DT107">
        <v>31</v>
      </c>
      <c r="DU107">
        <v>31</v>
      </c>
      <c r="DV107">
        <v>31</v>
      </c>
      <c r="DW107">
        <v>30</v>
      </c>
      <c r="DX107">
        <v>30</v>
      </c>
      <c r="DY107">
        <v>30</v>
      </c>
      <c r="DZ107">
        <v>30</v>
      </c>
      <c r="EA107">
        <v>30</v>
      </c>
      <c r="EB107">
        <v>30</v>
      </c>
      <c r="EC107">
        <v>30</v>
      </c>
      <c r="ED107">
        <v>29</v>
      </c>
      <c r="EE107">
        <v>29</v>
      </c>
      <c r="EF107">
        <v>29</v>
      </c>
      <c r="EG107">
        <v>29</v>
      </c>
      <c r="EH107">
        <v>29</v>
      </c>
      <c r="EI107">
        <v>29</v>
      </c>
      <c r="EJ107">
        <v>27</v>
      </c>
      <c r="EK107">
        <v>27</v>
      </c>
      <c r="EL107">
        <v>27</v>
      </c>
      <c r="EM107">
        <v>27</v>
      </c>
      <c r="EN107">
        <v>27</v>
      </c>
      <c r="EO107">
        <v>27</v>
      </c>
      <c r="EP107">
        <v>27</v>
      </c>
      <c r="EQ107" s="1">
        <v>26</v>
      </c>
      <c r="ER107" s="1">
        <v>26</v>
      </c>
      <c r="ES107" s="1">
        <v>26</v>
      </c>
      <c r="ET107" s="1">
        <v>26</v>
      </c>
      <c r="EU107" s="1">
        <v>26</v>
      </c>
      <c r="EV107" s="1">
        <v>26</v>
      </c>
      <c r="EW107" s="1">
        <v>25</v>
      </c>
      <c r="EX107" s="1">
        <v>25</v>
      </c>
      <c r="EY107" s="1">
        <v>25</v>
      </c>
      <c r="EZ107" s="1">
        <v>25</v>
      </c>
      <c r="FA107" s="1">
        <v>25</v>
      </c>
      <c r="FB107" s="1">
        <v>23</v>
      </c>
      <c r="FC107" s="1">
        <v>23</v>
      </c>
      <c r="FD107" s="1">
        <v>23</v>
      </c>
      <c r="FE107" s="1">
        <v>23</v>
      </c>
      <c r="FF107" s="1">
        <v>23</v>
      </c>
      <c r="FG107" s="1">
        <v>23</v>
      </c>
      <c r="FH107" s="1">
        <v>23</v>
      </c>
      <c r="FI107" s="1">
        <v>23</v>
      </c>
      <c r="FJ107" s="1">
        <v>23</v>
      </c>
      <c r="FK107" s="1">
        <v>23</v>
      </c>
      <c r="FL107" s="28">
        <v>22</v>
      </c>
      <c r="FM107" s="28">
        <v>22</v>
      </c>
      <c r="FN107" s="28">
        <v>22</v>
      </c>
      <c r="FO107" s="28">
        <v>23</v>
      </c>
      <c r="FP107" s="28">
        <v>23</v>
      </c>
      <c r="FQ107" s="28">
        <v>23</v>
      </c>
      <c r="FR107" s="28">
        <v>23</v>
      </c>
      <c r="FS107">
        <v>22</v>
      </c>
      <c r="FT107">
        <v>22</v>
      </c>
      <c r="FU107">
        <v>22</v>
      </c>
      <c r="FV107">
        <v>22</v>
      </c>
      <c r="FW107">
        <v>22</v>
      </c>
      <c r="FX107" s="28">
        <v>21</v>
      </c>
      <c r="FY107" s="28">
        <v>21</v>
      </c>
      <c r="FZ107" s="28">
        <v>21</v>
      </c>
      <c r="GA107" s="28">
        <v>21</v>
      </c>
      <c r="GB107" s="28">
        <v>21</v>
      </c>
      <c r="GC107">
        <v>20</v>
      </c>
      <c r="GD107">
        <v>21</v>
      </c>
      <c r="GE107">
        <v>21</v>
      </c>
      <c r="GF107">
        <v>21</v>
      </c>
      <c r="GG107">
        <v>21</v>
      </c>
      <c r="GH107">
        <v>20</v>
      </c>
      <c r="GI107">
        <v>25</v>
      </c>
      <c r="GJ107">
        <v>25</v>
      </c>
      <c r="GK107">
        <v>25</v>
      </c>
      <c r="GL107">
        <v>25</v>
      </c>
      <c r="GM107">
        <v>25</v>
      </c>
      <c r="GN107">
        <v>33</v>
      </c>
      <c r="GO107">
        <v>33</v>
      </c>
      <c r="GP107">
        <v>33</v>
      </c>
      <c r="GQ107">
        <v>33</v>
      </c>
      <c r="GR107">
        <v>33</v>
      </c>
      <c r="GS107">
        <v>33</v>
      </c>
      <c r="GT107">
        <v>33</v>
      </c>
      <c r="GU107">
        <v>32</v>
      </c>
    </row>
    <row r="108" spans="1:203" x14ac:dyDescent="0.25">
      <c r="A108" s="2" t="s">
        <v>23</v>
      </c>
      <c r="B108">
        <v>1</v>
      </c>
      <c r="C108">
        <v>1</v>
      </c>
      <c r="D108">
        <v>1</v>
      </c>
      <c r="E108">
        <v>2</v>
      </c>
      <c r="F108">
        <v>2</v>
      </c>
      <c r="G108">
        <v>2</v>
      </c>
      <c r="H108">
        <v>4</v>
      </c>
      <c r="I108">
        <v>6</v>
      </c>
      <c r="J108">
        <v>7</v>
      </c>
      <c r="K108">
        <v>7</v>
      </c>
      <c r="L108">
        <v>7</v>
      </c>
      <c r="M108" s="1">
        <v>7</v>
      </c>
      <c r="N108" s="1">
        <v>8</v>
      </c>
      <c r="O108" s="1">
        <v>8</v>
      </c>
      <c r="P108" s="1">
        <v>8</v>
      </c>
      <c r="Q108" s="1">
        <v>8</v>
      </c>
      <c r="R108" s="3">
        <v>4</v>
      </c>
      <c r="S108" s="1">
        <v>4</v>
      </c>
      <c r="T108" s="1">
        <v>4</v>
      </c>
      <c r="U108" s="1">
        <v>4</v>
      </c>
      <c r="V108" s="1">
        <v>4</v>
      </c>
      <c r="W108" s="1">
        <v>4</v>
      </c>
      <c r="X108" s="3">
        <v>2</v>
      </c>
      <c r="Y108" s="1">
        <v>2</v>
      </c>
      <c r="Z108" s="1">
        <v>2</v>
      </c>
      <c r="AA108" s="1">
        <v>2</v>
      </c>
      <c r="AB108" s="1">
        <v>2</v>
      </c>
      <c r="AC108" s="1">
        <v>2</v>
      </c>
      <c r="AD108" s="10">
        <v>2</v>
      </c>
      <c r="AE108" s="10">
        <v>2</v>
      </c>
      <c r="AF108" s="10">
        <v>8</v>
      </c>
      <c r="AG108" s="10">
        <v>8</v>
      </c>
      <c r="AH108" s="10">
        <v>8</v>
      </c>
      <c r="AI108" s="10">
        <v>8</v>
      </c>
      <c r="AJ108" s="10">
        <v>8</v>
      </c>
      <c r="AK108" s="10">
        <v>8</v>
      </c>
      <c r="AL108" s="10">
        <v>8</v>
      </c>
      <c r="AM108" s="10">
        <v>8</v>
      </c>
      <c r="AN108" s="10">
        <v>8</v>
      </c>
      <c r="AO108" s="10">
        <v>8</v>
      </c>
      <c r="AP108" s="10">
        <v>8</v>
      </c>
      <c r="AQ108" s="10">
        <v>8</v>
      </c>
      <c r="AR108" s="10">
        <v>8</v>
      </c>
      <c r="AS108" s="10">
        <v>8</v>
      </c>
      <c r="AT108" s="10">
        <v>8</v>
      </c>
      <c r="AU108" s="10">
        <v>8</v>
      </c>
      <c r="AV108" s="10">
        <v>8</v>
      </c>
      <c r="AW108" s="10">
        <v>8</v>
      </c>
      <c r="AX108" s="10">
        <v>8</v>
      </c>
      <c r="AY108" s="10">
        <v>8</v>
      </c>
      <c r="AZ108" s="10">
        <v>8</v>
      </c>
      <c r="BA108" s="10">
        <v>8</v>
      </c>
      <c r="BB108" s="10">
        <v>8</v>
      </c>
      <c r="BC108" s="10">
        <v>8</v>
      </c>
      <c r="BD108" s="10">
        <v>8</v>
      </c>
      <c r="BE108" s="10">
        <v>8</v>
      </c>
      <c r="BF108" s="10">
        <v>8</v>
      </c>
      <c r="BG108" s="10">
        <v>8</v>
      </c>
      <c r="BH108" s="10">
        <v>8</v>
      </c>
      <c r="BI108" s="10">
        <v>8</v>
      </c>
      <c r="BJ108" s="10">
        <v>8</v>
      </c>
      <c r="BK108" s="10">
        <v>8</v>
      </c>
      <c r="BL108" s="10">
        <v>8</v>
      </c>
      <c r="BM108" s="10">
        <v>8</v>
      </c>
      <c r="BN108" s="10">
        <v>8</v>
      </c>
      <c r="BO108" s="10">
        <v>8</v>
      </c>
      <c r="BP108" s="10">
        <v>8</v>
      </c>
      <c r="BQ108" s="10">
        <v>8</v>
      </c>
      <c r="BR108" s="10">
        <v>8</v>
      </c>
      <c r="BS108" s="10">
        <v>8</v>
      </c>
      <c r="BT108" s="10">
        <v>8</v>
      </c>
      <c r="BU108" s="10">
        <v>8</v>
      </c>
      <c r="BV108" s="10">
        <v>8</v>
      </c>
      <c r="BW108" s="10">
        <v>8</v>
      </c>
      <c r="BX108" s="10">
        <v>8</v>
      </c>
      <c r="BY108" s="10">
        <v>8</v>
      </c>
      <c r="BZ108" s="10">
        <v>8</v>
      </c>
      <c r="CA108" s="10">
        <v>8</v>
      </c>
      <c r="CB108" s="10">
        <v>8</v>
      </c>
      <c r="CC108" s="10">
        <v>8</v>
      </c>
      <c r="CD108" s="10">
        <v>8</v>
      </c>
      <c r="CE108" s="10">
        <v>8</v>
      </c>
      <c r="CF108" s="10">
        <v>8</v>
      </c>
      <c r="CG108" s="10">
        <v>8</v>
      </c>
      <c r="CH108" s="10">
        <v>8</v>
      </c>
      <c r="CI108" s="10">
        <v>8</v>
      </c>
      <c r="CJ108" s="10">
        <v>8</v>
      </c>
      <c r="CK108" s="10">
        <v>8</v>
      </c>
      <c r="CL108" s="10">
        <v>8</v>
      </c>
      <c r="CM108" s="10">
        <v>8</v>
      </c>
      <c r="CN108" s="10">
        <v>8</v>
      </c>
      <c r="CO108" s="10">
        <v>9</v>
      </c>
      <c r="CP108" s="10">
        <v>9</v>
      </c>
      <c r="CQ108" s="10">
        <v>9</v>
      </c>
      <c r="CR108" s="10">
        <v>9</v>
      </c>
      <c r="CS108" s="10">
        <v>9</v>
      </c>
      <c r="CT108" s="10">
        <v>9</v>
      </c>
      <c r="CU108" s="10">
        <v>9</v>
      </c>
      <c r="CV108" s="22">
        <v>9</v>
      </c>
      <c r="CW108" s="22">
        <v>9</v>
      </c>
      <c r="CX108" s="22">
        <v>9</v>
      </c>
      <c r="CY108" s="22">
        <v>9</v>
      </c>
      <c r="CZ108" s="22">
        <v>9</v>
      </c>
      <c r="DA108" s="22">
        <v>10</v>
      </c>
      <c r="DB108" s="22">
        <v>10</v>
      </c>
      <c r="DC108" s="22">
        <v>10</v>
      </c>
      <c r="DD108" s="22">
        <v>11</v>
      </c>
      <c r="DE108" s="22">
        <v>11</v>
      </c>
      <c r="DF108" s="22">
        <v>11</v>
      </c>
      <c r="DG108" s="22">
        <v>11</v>
      </c>
      <c r="DH108" s="22">
        <v>11</v>
      </c>
      <c r="DI108" s="22">
        <v>11</v>
      </c>
      <c r="DJ108" s="22">
        <v>11</v>
      </c>
      <c r="DK108" s="22">
        <v>11</v>
      </c>
      <c r="DL108">
        <v>12</v>
      </c>
      <c r="DM108">
        <v>12</v>
      </c>
      <c r="DN108">
        <v>12</v>
      </c>
      <c r="DO108">
        <v>12</v>
      </c>
      <c r="DP108">
        <v>12</v>
      </c>
      <c r="DQ108">
        <v>12</v>
      </c>
      <c r="DR108">
        <v>12</v>
      </c>
      <c r="DS108">
        <v>13</v>
      </c>
      <c r="DT108">
        <v>13</v>
      </c>
      <c r="DU108">
        <v>13</v>
      </c>
      <c r="DV108">
        <v>13</v>
      </c>
      <c r="DW108">
        <v>13</v>
      </c>
      <c r="DX108">
        <v>13</v>
      </c>
      <c r="DY108">
        <v>13</v>
      </c>
      <c r="DZ108">
        <v>13</v>
      </c>
      <c r="EA108">
        <v>14</v>
      </c>
      <c r="EB108">
        <v>14</v>
      </c>
      <c r="EC108">
        <v>14</v>
      </c>
      <c r="ED108">
        <v>14</v>
      </c>
      <c r="EE108">
        <v>14</v>
      </c>
      <c r="EF108">
        <v>14</v>
      </c>
      <c r="EG108">
        <v>14</v>
      </c>
      <c r="EH108">
        <v>14</v>
      </c>
      <c r="EI108">
        <v>14</v>
      </c>
      <c r="EJ108">
        <v>14</v>
      </c>
      <c r="EK108">
        <v>14</v>
      </c>
      <c r="EL108">
        <v>14</v>
      </c>
      <c r="EM108">
        <v>14</v>
      </c>
      <c r="EN108">
        <v>14</v>
      </c>
      <c r="EO108">
        <v>14</v>
      </c>
      <c r="EP108">
        <v>14</v>
      </c>
      <c r="EQ108">
        <v>14</v>
      </c>
      <c r="ER108">
        <v>14</v>
      </c>
      <c r="ES108">
        <v>14</v>
      </c>
      <c r="ET108">
        <v>14</v>
      </c>
      <c r="EU108" s="1">
        <v>14</v>
      </c>
      <c r="EV108" s="1">
        <v>14</v>
      </c>
      <c r="EW108" s="1">
        <v>14</v>
      </c>
      <c r="EX108" s="1">
        <v>14</v>
      </c>
      <c r="EY108" s="1">
        <v>13</v>
      </c>
      <c r="EZ108" s="1">
        <v>13</v>
      </c>
      <c r="FA108" s="1">
        <v>13</v>
      </c>
      <c r="FB108" s="1">
        <v>13</v>
      </c>
      <c r="FC108" s="1">
        <v>13</v>
      </c>
      <c r="FD108" s="1">
        <v>13</v>
      </c>
      <c r="FE108" s="1">
        <v>13</v>
      </c>
      <c r="FF108" s="1">
        <v>13</v>
      </c>
      <c r="FG108" s="1">
        <v>13</v>
      </c>
      <c r="FH108" s="1">
        <v>13</v>
      </c>
      <c r="FI108" s="1">
        <v>13</v>
      </c>
      <c r="FJ108" s="1">
        <v>13</v>
      </c>
      <c r="FK108" s="1">
        <v>13</v>
      </c>
      <c r="FL108" s="28">
        <v>13</v>
      </c>
      <c r="FM108" s="28">
        <v>13</v>
      </c>
      <c r="FN108" s="28">
        <v>13</v>
      </c>
      <c r="FO108" s="28">
        <v>13</v>
      </c>
      <c r="FP108" s="28">
        <v>13</v>
      </c>
      <c r="FQ108" s="28">
        <v>13</v>
      </c>
      <c r="FR108" s="28">
        <v>13</v>
      </c>
      <c r="FS108">
        <v>13</v>
      </c>
      <c r="FT108">
        <v>13</v>
      </c>
      <c r="FU108">
        <v>13</v>
      </c>
      <c r="FV108">
        <v>13</v>
      </c>
      <c r="FW108">
        <v>13</v>
      </c>
      <c r="FX108">
        <v>13</v>
      </c>
      <c r="FY108">
        <v>13</v>
      </c>
      <c r="FZ108">
        <v>13</v>
      </c>
      <c r="GA108">
        <v>13</v>
      </c>
      <c r="GB108">
        <v>13</v>
      </c>
      <c r="GC108">
        <v>13</v>
      </c>
      <c r="GD108">
        <v>14</v>
      </c>
      <c r="GE108">
        <v>14</v>
      </c>
      <c r="GF108">
        <v>14</v>
      </c>
      <c r="GG108">
        <v>14</v>
      </c>
      <c r="GH108">
        <v>14</v>
      </c>
      <c r="GI108">
        <v>14</v>
      </c>
      <c r="GJ108">
        <v>18</v>
      </c>
      <c r="GK108">
        <v>18</v>
      </c>
      <c r="GL108">
        <v>18</v>
      </c>
      <c r="GM108">
        <v>18</v>
      </c>
      <c r="GN108">
        <v>19</v>
      </c>
      <c r="GO108">
        <v>19</v>
      </c>
      <c r="GP108">
        <v>20</v>
      </c>
      <c r="GQ108">
        <v>24</v>
      </c>
      <c r="GR108">
        <v>27</v>
      </c>
      <c r="GS108">
        <v>29</v>
      </c>
      <c r="GT108">
        <v>30</v>
      </c>
      <c r="GU108">
        <v>31</v>
      </c>
    </row>
    <row r="109" spans="1:203" x14ac:dyDescent="0.25">
      <c r="A109" s="2" t="s">
        <v>175</v>
      </c>
      <c r="S109" s="3"/>
      <c r="Z109" s="3"/>
      <c r="AD109" s="9"/>
      <c r="AE109" s="9"/>
      <c r="AF109" s="9"/>
      <c r="AG109" s="9"/>
      <c r="AH109" s="9"/>
      <c r="AI109" s="9"/>
      <c r="AJ109" s="9"/>
      <c r="AK109" s="9"/>
      <c r="AL109" s="9"/>
      <c r="AM109" s="11"/>
      <c r="AN109" s="9"/>
      <c r="AO109" s="9"/>
      <c r="AP109" s="9"/>
      <c r="AQ109" s="9"/>
      <c r="AR109" s="9"/>
      <c r="AS109" s="10"/>
      <c r="AT109" s="10"/>
      <c r="AU109" s="9"/>
      <c r="AV109" s="10"/>
      <c r="AW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>
        <v>1</v>
      </c>
      <c r="CC109" s="10">
        <v>1</v>
      </c>
      <c r="CD109" s="10">
        <v>1</v>
      </c>
      <c r="CE109" s="10">
        <v>1</v>
      </c>
      <c r="CF109" s="10">
        <v>1</v>
      </c>
      <c r="CG109" s="10">
        <v>1</v>
      </c>
      <c r="CH109" s="10">
        <v>1</v>
      </c>
      <c r="CI109" s="10">
        <v>2</v>
      </c>
      <c r="CJ109" s="10">
        <v>2</v>
      </c>
      <c r="CK109" s="10">
        <v>2</v>
      </c>
      <c r="CL109" s="10">
        <v>2</v>
      </c>
      <c r="CM109" s="10">
        <v>2</v>
      </c>
      <c r="CN109" s="10">
        <v>3</v>
      </c>
      <c r="CO109" s="10">
        <v>3</v>
      </c>
      <c r="CP109" s="10">
        <v>3</v>
      </c>
      <c r="CQ109" s="10">
        <v>3</v>
      </c>
      <c r="CR109" s="10">
        <v>3</v>
      </c>
      <c r="CS109" s="10">
        <v>3</v>
      </c>
      <c r="CT109" s="10">
        <v>6</v>
      </c>
      <c r="CU109" s="10">
        <v>6</v>
      </c>
      <c r="CV109" s="10">
        <v>6</v>
      </c>
      <c r="CW109" s="10">
        <v>6</v>
      </c>
      <c r="CX109" s="10">
        <v>6</v>
      </c>
      <c r="CY109" s="10">
        <v>7</v>
      </c>
      <c r="CZ109" s="10">
        <v>7</v>
      </c>
      <c r="DA109" s="10">
        <v>8</v>
      </c>
      <c r="DB109" s="10">
        <v>9</v>
      </c>
      <c r="DC109" s="10">
        <v>10</v>
      </c>
      <c r="DD109" s="22">
        <v>11</v>
      </c>
      <c r="DE109" s="22">
        <v>11</v>
      </c>
      <c r="DF109" s="22">
        <v>11</v>
      </c>
      <c r="DG109" s="22">
        <v>11</v>
      </c>
      <c r="DH109" s="22">
        <v>12</v>
      </c>
      <c r="DI109" s="22">
        <v>12</v>
      </c>
      <c r="DJ109" s="22">
        <v>12</v>
      </c>
      <c r="DK109" s="22">
        <v>12</v>
      </c>
      <c r="DL109">
        <v>13</v>
      </c>
      <c r="DM109">
        <v>13</v>
      </c>
      <c r="DN109">
        <v>13</v>
      </c>
      <c r="DO109">
        <v>13</v>
      </c>
      <c r="DP109">
        <v>13</v>
      </c>
      <c r="DQ109">
        <v>13</v>
      </c>
      <c r="DR109">
        <v>13</v>
      </c>
      <c r="DS109">
        <v>13</v>
      </c>
      <c r="DT109">
        <v>13</v>
      </c>
      <c r="DU109">
        <v>13</v>
      </c>
      <c r="DV109">
        <v>13</v>
      </c>
      <c r="DW109">
        <v>13</v>
      </c>
      <c r="DX109">
        <v>13</v>
      </c>
      <c r="DY109">
        <v>13</v>
      </c>
      <c r="DZ109">
        <v>13</v>
      </c>
      <c r="EA109">
        <v>13</v>
      </c>
      <c r="EB109">
        <v>13</v>
      </c>
      <c r="EC109">
        <v>13</v>
      </c>
      <c r="ED109">
        <v>13</v>
      </c>
      <c r="EE109">
        <v>13</v>
      </c>
      <c r="EF109">
        <v>13</v>
      </c>
      <c r="EG109">
        <v>13</v>
      </c>
      <c r="EH109">
        <v>13</v>
      </c>
      <c r="EI109">
        <v>13</v>
      </c>
      <c r="EJ109">
        <v>13</v>
      </c>
      <c r="EK109">
        <v>13</v>
      </c>
      <c r="EL109">
        <v>13</v>
      </c>
      <c r="EM109">
        <v>13</v>
      </c>
      <c r="EN109">
        <v>13</v>
      </c>
      <c r="EO109">
        <v>13</v>
      </c>
      <c r="EP109">
        <v>13</v>
      </c>
      <c r="EQ109">
        <v>13</v>
      </c>
      <c r="ER109">
        <v>13</v>
      </c>
      <c r="ES109">
        <v>13</v>
      </c>
      <c r="ET109" s="1">
        <v>13</v>
      </c>
      <c r="EU109" s="1">
        <v>13</v>
      </c>
      <c r="EV109" s="1">
        <v>13</v>
      </c>
      <c r="EW109" s="1">
        <v>14</v>
      </c>
      <c r="EX109" s="1">
        <v>14</v>
      </c>
      <c r="EY109" s="1">
        <v>14</v>
      </c>
      <c r="EZ109" s="1">
        <v>13</v>
      </c>
      <c r="FA109" s="1">
        <v>13</v>
      </c>
      <c r="FB109" s="1">
        <v>13</v>
      </c>
      <c r="FC109" s="1">
        <v>15</v>
      </c>
      <c r="FD109" s="1">
        <v>15</v>
      </c>
      <c r="FE109" s="1">
        <v>15</v>
      </c>
      <c r="FF109" s="1">
        <v>15</v>
      </c>
      <c r="FG109" s="1">
        <v>15</v>
      </c>
      <c r="FH109" s="1">
        <v>15</v>
      </c>
      <c r="FI109" s="1">
        <v>16</v>
      </c>
      <c r="FJ109" s="1">
        <v>16</v>
      </c>
      <c r="FK109" s="1">
        <v>16</v>
      </c>
      <c r="FL109" s="28">
        <v>17</v>
      </c>
      <c r="FM109" s="28">
        <v>17</v>
      </c>
      <c r="FN109" s="28">
        <v>17</v>
      </c>
      <c r="FO109" s="28">
        <v>17</v>
      </c>
      <c r="FP109" s="28">
        <v>27</v>
      </c>
      <c r="FQ109" s="28">
        <v>28</v>
      </c>
      <c r="FR109" s="28">
        <v>28</v>
      </c>
      <c r="FS109">
        <v>28</v>
      </c>
      <c r="FT109">
        <v>28</v>
      </c>
      <c r="FU109">
        <v>29</v>
      </c>
      <c r="FV109">
        <v>29</v>
      </c>
      <c r="FW109">
        <v>29</v>
      </c>
      <c r="FX109">
        <v>20</v>
      </c>
      <c r="FY109">
        <v>29</v>
      </c>
      <c r="FZ109">
        <v>29</v>
      </c>
      <c r="GA109">
        <v>29</v>
      </c>
      <c r="GB109">
        <v>29</v>
      </c>
      <c r="GC109">
        <v>29</v>
      </c>
      <c r="GD109">
        <v>29</v>
      </c>
      <c r="GE109">
        <v>29</v>
      </c>
      <c r="GF109">
        <v>29</v>
      </c>
      <c r="GG109">
        <v>29</v>
      </c>
      <c r="GH109">
        <v>29</v>
      </c>
      <c r="GI109">
        <v>29</v>
      </c>
      <c r="GJ109">
        <v>29</v>
      </c>
      <c r="GK109">
        <v>29</v>
      </c>
      <c r="GL109">
        <v>29</v>
      </c>
      <c r="GM109">
        <v>29</v>
      </c>
      <c r="GN109">
        <v>29</v>
      </c>
      <c r="GO109">
        <v>29</v>
      </c>
      <c r="GP109">
        <v>29</v>
      </c>
      <c r="GQ109">
        <v>29</v>
      </c>
      <c r="GR109">
        <v>30</v>
      </c>
      <c r="GS109">
        <v>30</v>
      </c>
      <c r="GT109">
        <v>30</v>
      </c>
      <c r="GU109">
        <v>30</v>
      </c>
    </row>
    <row r="110" spans="1:203" x14ac:dyDescent="0.25">
      <c r="A110" s="2" t="s">
        <v>201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>
        <v>3</v>
      </c>
      <c r="CO110" s="10">
        <v>4</v>
      </c>
      <c r="CP110" s="10">
        <v>4</v>
      </c>
      <c r="CQ110" s="10">
        <v>4</v>
      </c>
      <c r="CR110" s="10">
        <v>4</v>
      </c>
      <c r="CS110" s="10">
        <v>4</v>
      </c>
      <c r="CT110" s="10">
        <v>5</v>
      </c>
      <c r="CU110" s="10">
        <v>6</v>
      </c>
      <c r="CV110" s="10">
        <v>6</v>
      </c>
      <c r="CW110" s="10">
        <v>6</v>
      </c>
      <c r="CX110" s="10">
        <v>6</v>
      </c>
      <c r="CY110" s="10">
        <v>6</v>
      </c>
      <c r="CZ110" s="10">
        <v>6</v>
      </c>
      <c r="DA110" s="10">
        <v>6</v>
      </c>
      <c r="DB110" s="22">
        <v>6</v>
      </c>
      <c r="DC110" s="22">
        <v>8</v>
      </c>
      <c r="DD110" s="22">
        <v>8</v>
      </c>
      <c r="DE110" s="22">
        <v>8</v>
      </c>
      <c r="DF110" s="22">
        <v>8</v>
      </c>
      <c r="DG110" s="22">
        <v>10</v>
      </c>
      <c r="DH110" s="22">
        <v>10</v>
      </c>
      <c r="DI110" s="22">
        <v>10</v>
      </c>
      <c r="DJ110" s="22">
        <v>10</v>
      </c>
      <c r="DK110" s="22">
        <v>10</v>
      </c>
      <c r="DL110">
        <v>10</v>
      </c>
      <c r="DM110">
        <v>10</v>
      </c>
      <c r="DN110">
        <v>10</v>
      </c>
      <c r="DO110">
        <v>10</v>
      </c>
      <c r="DP110">
        <v>10</v>
      </c>
      <c r="DQ110">
        <v>10</v>
      </c>
      <c r="DR110">
        <v>10</v>
      </c>
      <c r="DS110">
        <v>9</v>
      </c>
      <c r="DT110">
        <v>9</v>
      </c>
      <c r="DU110">
        <v>10</v>
      </c>
      <c r="DV110">
        <v>10</v>
      </c>
      <c r="DW110">
        <v>10</v>
      </c>
      <c r="DX110">
        <v>10</v>
      </c>
      <c r="DY110">
        <v>10</v>
      </c>
      <c r="DZ110">
        <v>10</v>
      </c>
      <c r="EA110">
        <v>10</v>
      </c>
      <c r="EB110">
        <v>10</v>
      </c>
      <c r="EC110">
        <v>10</v>
      </c>
      <c r="ED110">
        <v>10</v>
      </c>
      <c r="EE110">
        <v>10</v>
      </c>
      <c r="EF110">
        <v>10</v>
      </c>
      <c r="EG110">
        <v>10</v>
      </c>
      <c r="EH110">
        <v>10</v>
      </c>
      <c r="EI110">
        <v>10</v>
      </c>
      <c r="EJ110">
        <v>10</v>
      </c>
      <c r="EK110">
        <v>10</v>
      </c>
      <c r="EL110">
        <v>10</v>
      </c>
      <c r="EM110">
        <v>10</v>
      </c>
      <c r="EN110">
        <v>12</v>
      </c>
      <c r="EO110">
        <v>12</v>
      </c>
      <c r="EP110">
        <v>12</v>
      </c>
      <c r="EQ110">
        <v>12</v>
      </c>
      <c r="ER110">
        <v>12</v>
      </c>
      <c r="ES110">
        <v>12</v>
      </c>
      <c r="ET110" s="1">
        <v>12</v>
      </c>
      <c r="EU110" s="1">
        <v>12</v>
      </c>
      <c r="EV110" s="1">
        <v>12</v>
      </c>
      <c r="EW110" s="1">
        <v>12</v>
      </c>
      <c r="EX110" s="1">
        <v>12</v>
      </c>
      <c r="EY110" s="1">
        <v>12</v>
      </c>
      <c r="EZ110" s="1">
        <v>12</v>
      </c>
      <c r="FA110" s="1">
        <v>12</v>
      </c>
      <c r="FB110" s="1">
        <v>15</v>
      </c>
      <c r="FC110" s="1">
        <v>15</v>
      </c>
      <c r="FD110" s="1">
        <v>15</v>
      </c>
      <c r="FE110" s="1">
        <v>15</v>
      </c>
      <c r="FF110" s="1">
        <v>15</v>
      </c>
      <c r="FG110" s="1">
        <v>15</v>
      </c>
      <c r="FH110" s="1">
        <v>15</v>
      </c>
      <c r="FI110" s="1">
        <v>16</v>
      </c>
      <c r="FJ110" s="1">
        <v>16</v>
      </c>
      <c r="FK110" s="1">
        <v>16</v>
      </c>
      <c r="FL110" s="28">
        <v>18</v>
      </c>
      <c r="FM110" s="28">
        <v>18</v>
      </c>
      <c r="FN110" s="28">
        <v>18</v>
      </c>
      <c r="FO110" s="28">
        <v>18</v>
      </c>
      <c r="FP110" s="28">
        <v>18</v>
      </c>
      <c r="FQ110" s="28">
        <v>19</v>
      </c>
      <c r="FR110" s="28">
        <v>19</v>
      </c>
      <c r="FS110">
        <v>19</v>
      </c>
      <c r="FT110">
        <v>19</v>
      </c>
      <c r="FU110">
        <v>20</v>
      </c>
      <c r="FV110">
        <v>20</v>
      </c>
      <c r="FW110">
        <v>20</v>
      </c>
      <c r="FX110">
        <v>20</v>
      </c>
      <c r="FY110">
        <v>20</v>
      </c>
      <c r="FZ110">
        <v>20</v>
      </c>
      <c r="GA110">
        <v>20</v>
      </c>
      <c r="GB110">
        <v>20</v>
      </c>
      <c r="GC110">
        <v>20</v>
      </c>
      <c r="GD110">
        <v>20</v>
      </c>
      <c r="GE110">
        <v>23</v>
      </c>
      <c r="GF110">
        <v>23</v>
      </c>
      <c r="GG110">
        <v>23</v>
      </c>
      <c r="GH110">
        <v>22</v>
      </c>
      <c r="GI110">
        <v>22</v>
      </c>
      <c r="GJ110">
        <v>23</v>
      </c>
      <c r="GK110">
        <v>23</v>
      </c>
      <c r="GL110">
        <v>23</v>
      </c>
      <c r="GM110">
        <v>25</v>
      </c>
      <c r="GN110">
        <v>25</v>
      </c>
      <c r="GO110">
        <v>26</v>
      </c>
      <c r="GP110">
        <v>26</v>
      </c>
      <c r="GQ110">
        <v>26</v>
      </c>
      <c r="GR110">
        <v>26</v>
      </c>
      <c r="GS110">
        <v>27</v>
      </c>
      <c r="GT110">
        <v>27</v>
      </c>
      <c r="GU110">
        <v>27</v>
      </c>
    </row>
    <row r="111" spans="1:203" x14ac:dyDescent="0.25">
      <c r="A111" s="2" t="s">
        <v>198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0"/>
      <c r="CM111" s="10"/>
      <c r="CN111" s="10">
        <v>1</v>
      </c>
      <c r="CO111" s="10">
        <v>1</v>
      </c>
      <c r="CP111" s="10">
        <v>2</v>
      </c>
      <c r="CQ111" s="10">
        <v>2</v>
      </c>
      <c r="CR111" s="10">
        <v>2</v>
      </c>
      <c r="CS111" s="10">
        <v>2</v>
      </c>
      <c r="CT111" s="10">
        <v>2</v>
      </c>
      <c r="CU111" s="10">
        <v>2</v>
      </c>
      <c r="CV111" s="10">
        <v>3</v>
      </c>
      <c r="CW111" s="10">
        <v>3</v>
      </c>
      <c r="CX111" s="10">
        <v>3</v>
      </c>
      <c r="CY111" s="10">
        <v>3</v>
      </c>
      <c r="CZ111" s="10">
        <v>3</v>
      </c>
      <c r="DA111" s="10">
        <v>3</v>
      </c>
      <c r="DB111" s="22">
        <v>3</v>
      </c>
      <c r="DC111" s="22">
        <v>3</v>
      </c>
      <c r="DD111" s="22">
        <v>9</v>
      </c>
      <c r="DE111" s="22">
        <v>9</v>
      </c>
      <c r="DF111" s="22">
        <v>9</v>
      </c>
      <c r="DG111" s="22">
        <v>9</v>
      </c>
      <c r="DH111" s="22">
        <v>9</v>
      </c>
      <c r="DI111" s="22">
        <v>9</v>
      </c>
      <c r="DJ111" s="22">
        <v>9</v>
      </c>
      <c r="DK111" s="22">
        <v>9</v>
      </c>
      <c r="DL111" s="1">
        <v>9</v>
      </c>
      <c r="DM111">
        <v>9</v>
      </c>
      <c r="DN111">
        <v>9</v>
      </c>
      <c r="DO111">
        <v>9</v>
      </c>
      <c r="DP111">
        <v>9</v>
      </c>
      <c r="DQ111">
        <v>9</v>
      </c>
      <c r="DR111">
        <v>9</v>
      </c>
      <c r="DS111">
        <v>9</v>
      </c>
      <c r="DT111">
        <v>9</v>
      </c>
      <c r="DU111">
        <v>9</v>
      </c>
      <c r="DV111">
        <v>9</v>
      </c>
      <c r="DW111">
        <v>8</v>
      </c>
      <c r="DX111">
        <v>8</v>
      </c>
      <c r="DY111">
        <v>8</v>
      </c>
      <c r="DZ111">
        <v>8</v>
      </c>
      <c r="EA111">
        <v>8</v>
      </c>
      <c r="EB111">
        <v>8</v>
      </c>
      <c r="EC111">
        <v>8</v>
      </c>
      <c r="ED111">
        <v>8</v>
      </c>
      <c r="EE111">
        <v>8</v>
      </c>
      <c r="EF111">
        <v>8</v>
      </c>
      <c r="EG111">
        <v>8</v>
      </c>
      <c r="EH111">
        <v>8</v>
      </c>
      <c r="EI111">
        <v>8</v>
      </c>
      <c r="EJ111">
        <v>8</v>
      </c>
      <c r="EK111">
        <v>8</v>
      </c>
      <c r="EL111">
        <v>8</v>
      </c>
      <c r="EM111">
        <v>8</v>
      </c>
      <c r="EN111">
        <v>8</v>
      </c>
      <c r="EO111">
        <v>8</v>
      </c>
      <c r="EP111">
        <v>8</v>
      </c>
      <c r="EQ111">
        <v>7</v>
      </c>
      <c r="ER111">
        <v>7</v>
      </c>
      <c r="ES111">
        <v>7</v>
      </c>
      <c r="ET111" s="1">
        <v>7</v>
      </c>
      <c r="EU111" s="1">
        <v>7</v>
      </c>
      <c r="EV111" s="1">
        <v>7</v>
      </c>
      <c r="EW111" s="1">
        <v>6</v>
      </c>
      <c r="EX111" s="1">
        <v>6</v>
      </c>
      <c r="EY111" s="1">
        <v>6</v>
      </c>
      <c r="EZ111" s="1">
        <v>6</v>
      </c>
      <c r="FA111" s="1">
        <v>6</v>
      </c>
      <c r="FB111" s="1">
        <v>5</v>
      </c>
      <c r="FC111" s="1">
        <v>5</v>
      </c>
      <c r="FD111" s="1">
        <v>5</v>
      </c>
      <c r="FE111" s="1">
        <v>5</v>
      </c>
      <c r="FF111" s="1">
        <v>5</v>
      </c>
      <c r="FG111" s="1">
        <v>5</v>
      </c>
      <c r="FH111" s="1">
        <v>5</v>
      </c>
      <c r="FI111" s="1">
        <v>5</v>
      </c>
      <c r="FJ111" s="1">
        <v>5</v>
      </c>
      <c r="FK111" s="1">
        <v>5</v>
      </c>
      <c r="FL111" s="28">
        <v>5</v>
      </c>
      <c r="FM111" s="28">
        <v>5</v>
      </c>
      <c r="FN111" s="28">
        <v>5</v>
      </c>
      <c r="FO111" s="28">
        <v>4</v>
      </c>
      <c r="FP111" s="28">
        <v>4</v>
      </c>
      <c r="FQ111" s="28">
        <v>4</v>
      </c>
      <c r="FR111" s="28">
        <v>4</v>
      </c>
      <c r="FS111">
        <v>4</v>
      </c>
      <c r="FT111">
        <v>4</v>
      </c>
      <c r="FU111">
        <v>5</v>
      </c>
      <c r="FV111">
        <v>5</v>
      </c>
      <c r="FW111">
        <v>5</v>
      </c>
      <c r="FX111" s="28">
        <v>5</v>
      </c>
      <c r="FY111" s="28">
        <v>5</v>
      </c>
      <c r="FZ111" s="28">
        <v>5</v>
      </c>
      <c r="GA111" s="28">
        <v>5</v>
      </c>
      <c r="GB111" s="28">
        <v>28</v>
      </c>
      <c r="GC111">
        <v>27</v>
      </c>
      <c r="GD111">
        <v>27</v>
      </c>
      <c r="GE111">
        <v>27</v>
      </c>
      <c r="GF111">
        <v>27</v>
      </c>
      <c r="GG111">
        <v>27</v>
      </c>
      <c r="GH111">
        <v>27</v>
      </c>
      <c r="GI111">
        <v>27</v>
      </c>
      <c r="GJ111">
        <v>27</v>
      </c>
      <c r="GK111">
        <v>28</v>
      </c>
      <c r="GL111">
        <v>28</v>
      </c>
      <c r="GM111">
        <v>28</v>
      </c>
      <c r="GN111">
        <v>28</v>
      </c>
      <c r="GO111">
        <v>28</v>
      </c>
      <c r="GP111">
        <v>28</v>
      </c>
      <c r="GQ111">
        <v>27</v>
      </c>
      <c r="GR111">
        <v>27</v>
      </c>
      <c r="GS111">
        <v>27</v>
      </c>
      <c r="GT111">
        <v>27</v>
      </c>
      <c r="GU111">
        <v>26</v>
      </c>
    </row>
    <row r="112" spans="1:203" x14ac:dyDescent="0.25">
      <c r="A112" s="2" t="s">
        <v>12</v>
      </c>
      <c r="B112">
        <v>6</v>
      </c>
      <c r="C112">
        <v>2</v>
      </c>
      <c r="D112">
        <v>2</v>
      </c>
      <c r="E112">
        <v>8</v>
      </c>
      <c r="F112">
        <v>8</v>
      </c>
      <c r="G112">
        <v>8</v>
      </c>
      <c r="H112">
        <v>8</v>
      </c>
      <c r="I112">
        <v>11</v>
      </c>
      <c r="J112" s="1">
        <v>11</v>
      </c>
      <c r="K112" s="3">
        <v>8</v>
      </c>
      <c r="L112" s="1">
        <v>9</v>
      </c>
      <c r="M112" s="1">
        <v>12</v>
      </c>
      <c r="N112" s="1">
        <v>13</v>
      </c>
      <c r="O112" s="1">
        <v>13</v>
      </c>
      <c r="P112" s="3">
        <v>11</v>
      </c>
      <c r="Q112" s="1">
        <v>11</v>
      </c>
      <c r="R112" s="1">
        <v>11</v>
      </c>
      <c r="S112" s="3">
        <v>10</v>
      </c>
      <c r="T112" s="1">
        <v>10</v>
      </c>
      <c r="U112" s="1">
        <v>11</v>
      </c>
      <c r="V112" s="1">
        <v>11</v>
      </c>
      <c r="W112" s="1">
        <v>11</v>
      </c>
      <c r="X112" s="1">
        <v>11</v>
      </c>
      <c r="Y112" s="1">
        <v>11</v>
      </c>
      <c r="Z112" s="1">
        <v>12</v>
      </c>
      <c r="AA112" s="3">
        <v>8</v>
      </c>
      <c r="AB112" s="1">
        <v>8</v>
      </c>
      <c r="AC112" s="1">
        <v>8</v>
      </c>
      <c r="AD112" s="1">
        <v>8</v>
      </c>
      <c r="AE112" s="3">
        <v>6</v>
      </c>
      <c r="AF112" s="1">
        <v>20</v>
      </c>
      <c r="AG112" s="10">
        <v>20</v>
      </c>
      <c r="AH112" s="10">
        <v>20</v>
      </c>
      <c r="AI112" s="10">
        <v>20</v>
      </c>
      <c r="AJ112" s="10">
        <v>20</v>
      </c>
      <c r="AK112" s="10">
        <v>20</v>
      </c>
      <c r="AL112" s="10">
        <v>20</v>
      </c>
      <c r="AM112" s="10">
        <v>20</v>
      </c>
      <c r="AN112" s="10">
        <v>20</v>
      </c>
      <c r="AO112" s="10">
        <v>20</v>
      </c>
      <c r="AP112" s="10">
        <v>20</v>
      </c>
      <c r="AQ112" s="10">
        <v>20</v>
      </c>
      <c r="AR112" s="10">
        <v>20</v>
      </c>
      <c r="AS112" s="10">
        <v>20</v>
      </c>
      <c r="AT112" s="10">
        <v>20</v>
      </c>
      <c r="AU112" s="10">
        <v>20</v>
      </c>
      <c r="AV112" s="10">
        <v>20</v>
      </c>
      <c r="AW112" s="10">
        <v>20</v>
      </c>
      <c r="AX112" s="10">
        <v>20</v>
      </c>
      <c r="AY112" s="10">
        <v>20</v>
      </c>
      <c r="AZ112" s="10">
        <v>20</v>
      </c>
      <c r="BA112" s="10">
        <v>20</v>
      </c>
      <c r="BB112" s="10">
        <v>20</v>
      </c>
      <c r="BC112" s="10">
        <v>20</v>
      </c>
      <c r="BD112" s="10">
        <v>20</v>
      </c>
      <c r="BE112" s="10">
        <v>20</v>
      </c>
      <c r="BF112" s="10">
        <v>20</v>
      </c>
      <c r="BG112" s="10">
        <v>20</v>
      </c>
      <c r="BH112" s="10">
        <v>20</v>
      </c>
      <c r="BI112" s="10">
        <v>20</v>
      </c>
      <c r="BJ112" s="10">
        <v>20</v>
      </c>
      <c r="BK112" s="10">
        <v>20</v>
      </c>
      <c r="BL112" s="10">
        <v>21</v>
      </c>
      <c r="BM112" s="10">
        <v>21</v>
      </c>
      <c r="BN112" s="10">
        <v>21</v>
      </c>
      <c r="BO112" s="10">
        <v>21</v>
      </c>
      <c r="BP112" s="10">
        <v>24</v>
      </c>
      <c r="BQ112" s="10">
        <v>24</v>
      </c>
      <c r="BR112" s="10">
        <v>24</v>
      </c>
      <c r="BS112" s="10">
        <v>24</v>
      </c>
      <c r="BT112" s="10">
        <v>24</v>
      </c>
      <c r="BU112" s="10">
        <v>24</v>
      </c>
      <c r="BV112" s="10">
        <v>24</v>
      </c>
      <c r="BW112" s="10">
        <v>25</v>
      </c>
      <c r="BX112" s="10">
        <v>25</v>
      </c>
      <c r="BY112" s="10">
        <v>25</v>
      </c>
      <c r="BZ112" s="10">
        <v>25</v>
      </c>
      <c r="CA112" s="10">
        <v>25</v>
      </c>
      <c r="CB112" s="10">
        <v>25</v>
      </c>
      <c r="CC112" s="10">
        <v>25</v>
      </c>
      <c r="CD112" s="10">
        <v>25</v>
      </c>
      <c r="CE112" s="10">
        <v>25</v>
      </c>
      <c r="CF112" s="10">
        <v>25</v>
      </c>
      <c r="CG112" s="10">
        <v>25</v>
      </c>
      <c r="CH112" s="10">
        <v>25</v>
      </c>
      <c r="CI112" s="10">
        <v>25</v>
      </c>
      <c r="CJ112" s="10">
        <v>25</v>
      </c>
      <c r="CK112" s="10">
        <v>24</v>
      </c>
      <c r="CL112" s="10">
        <v>24</v>
      </c>
      <c r="CM112" s="10">
        <v>24</v>
      </c>
      <c r="CN112" s="10">
        <v>24</v>
      </c>
      <c r="CO112" s="10">
        <v>23</v>
      </c>
      <c r="CP112" s="10">
        <v>23</v>
      </c>
      <c r="CQ112" s="10">
        <v>23</v>
      </c>
      <c r="CR112" s="10">
        <v>23</v>
      </c>
      <c r="CS112" s="10">
        <v>23</v>
      </c>
      <c r="CT112" s="10">
        <v>23</v>
      </c>
      <c r="CU112" s="10">
        <v>23</v>
      </c>
      <c r="CV112" s="10">
        <v>24</v>
      </c>
      <c r="CW112" s="10">
        <v>23</v>
      </c>
      <c r="CX112" s="10">
        <v>23</v>
      </c>
      <c r="CY112" s="10">
        <v>22</v>
      </c>
      <c r="CZ112" s="10">
        <v>22</v>
      </c>
      <c r="DA112" s="10">
        <v>22</v>
      </c>
      <c r="DB112" s="22">
        <v>22</v>
      </c>
      <c r="DC112" s="22">
        <v>22</v>
      </c>
      <c r="DD112" s="22">
        <v>22</v>
      </c>
      <c r="DE112" s="22">
        <v>22</v>
      </c>
      <c r="DF112" s="22">
        <v>22</v>
      </c>
      <c r="DG112" s="22">
        <v>22</v>
      </c>
      <c r="DH112" s="22">
        <v>22</v>
      </c>
      <c r="DI112" s="22">
        <v>22</v>
      </c>
      <c r="DJ112" s="22">
        <v>22</v>
      </c>
      <c r="DK112" s="22">
        <v>22</v>
      </c>
      <c r="DL112">
        <v>22</v>
      </c>
      <c r="DM112">
        <v>22</v>
      </c>
      <c r="DN112">
        <v>22</v>
      </c>
      <c r="DO112">
        <v>22</v>
      </c>
      <c r="DP112">
        <v>22</v>
      </c>
      <c r="DQ112">
        <v>22</v>
      </c>
      <c r="DR112">
        <v>23</v>
      </c>
      <c r="DS112">
        <v>24</v>
      </c>
      <c r="DT112">
        <v>24</v>
      </c>
      <c r="DU112">
        <v>24</v>
      </c>
      <c r="DV112">
        <v>24</v>
      </c>
      <c r="DW112">
        <v>24</v>
      </c>
      <c r="DX112">
        <v>24</v>
      </c>
      <c r="DY112">
        <v>25</v>
      </c>
      <c r="DZ112">
        <v>26</v>
      </c>
      <c r="EA112">
        <v>26</v>
      </c>
      <c r="EB112">
        <v>26</v>
      </c>
      <c r="EC112">
        <v>26</v>
      </c>
      <c r="ED112">
        <v>26</v>
      </c>
      <c r="EE112">
        <v>26</v>
      </c>
      <c r="EF112">
        <v>26</v>
      </c>
      <c r="EG112">
        <v>26</v>
      </c>
      <c r="EH112">
        <v>26</v>
      </c>
      <c r="EI112">
        <v>26</v>
      </c>
      <c r="EJ112">
        <v>26</v>
      </c>
      <c r="EK112">
        <v>26</v>
      </c>
      <c r="EL112">
        <v>26</v>
      </c>
      <c r="EM112">
        <v>26</v>
      </c>
      <c r="EN112">
        <v>26</v>
      </c>
      <c r="EO112">
        <v>26</v>
      </c>
      <c r="EP112">
        <v>26</v>
      </c>
      <c r="EQ112" s="1">
        <v>26</v>
      </c>
      <c r="ER112" s="1">
        <v>26</v>
      </c>
      <c r="ES112" s="1">
        <v>25</v>
      </c>
      <c r="ET112" s="1">
        <v>25</v>
      </c>
      <c r="EU112" s="1">
        <v>25</v>
      </c>
      <c r="EV112" s="1">
        <v>25</v>
      </c>
      <c r="EW112" s="1">
        <v>25</v>
      </c>
      <c r="EX112" s="1">
        <v>25</v>
      </c>
      <c r="EY112" s="1">
        <v>25</v>
      </c>
      <c r="EZ112" s="1">
        <v>25</v>
      </c>
      <c r="FA112" s="1">
        <v>25</v>
      </c>
      <c r="FB112" s="1">
        <v>25</v>
      </c>
      <c r="FC112" s="1">
        <v>25</v>
      </c>
      <c r="FD112" s="1">
        <v>25</v>
      </c>
      <c r="FE112" s="1">
        <v>25</v>
      </c>
      <c r="FF112" s="1">
        <v>25</v>
      </c>
      <c r="FG112" s="1">
        <v>25</v>
      </c>
      <c r="FH112" s="1">
        <v>25</v>
      </c>
      <c r="FI112" s="1">
        <v>25</v>
      </c>
      <c r="FJ112" s="1">
        <v>25</v>
      </c>
      <c r="FK112" s="1">
        <v>25</v>
      </c>
      <c r="FL112" s="28">
        <v>26</v>
      </c>
      <c r="FM112" s="28">
        <v>26</v>
      </c>
      <c r="FN112" s="28">
        <v>26</v>
      </c>
      <c r="FO112" s="28">
        <v>26</v>
      </c>
      <c r="FP112" s="28">
        <v>26</v>
      </c>
      <c r="FQ112" s="28">
        <v>26</v>
      </c>
      <c r="FR112" s="28">
        <v>26</v>
      </c>
      <c r="FS112">
        <v>26</v>
      </c>
      <c r="FT112">
        <v>26</v>
      </c>
      <c r="FU112">
        <v>26</v>
      </c>
      <c r="FV112">
        <v>26</v>
      </c>
      <c r="FW112">
        <v>26</v>
      </c>
      <c r="FX112">
        <v>25</v>
      </c>
      <c r="FY112">
        <v>25</v>
      </c>
      <c r="FZ112">
        <v>25</v>
      </c>
      <c r="GA112">
        <v>25</v>
      </c>
      <c r="GB112">
        <v>25</v>
      </c>
      <c r="GC112">
        <v>25</v>
      </c>
      <c r="GD112">
        <v>25</v>
      </c>
      <c r="GE112">
        <v>25</v>
      </c>
      <c r="GF112">
        <v>25</v>
      </c>
      <c r="GG112">
        <v>25</v>
      </c>
      <c r="GH112">
        <v>25</v>
      </c>
      <c r="GI112">
        <v>25</v>
      </c>
      <c r="GJ112">
        <v>25</v>
      </c>
      <c r="GK112">
        <v>25</v>
      </c>
      <c r="GL112">
        <v>24</v>
      </c>
      <c r="GM112">
        <v>24</v>
      </c>
      <c r="GN112">
        <v>23</v>
      </c>
      <c r="GO112">
        <v>23</v>
      </c>
      <c r="GP112">
        <v>23</v>
      </c>
      <c r="GQ112">
        <v>23</v>
      </c>
      <c r="GR112">
        <v>23</v>
      </c>
      <c r="GS112">
        <v>23</v>
      </c>
      <c r="GT112">
        <v>25</v>
      </c>
      <c r="GU112">
        <v>26</v>
      </c>
    </row>
    <row r="113" spans="1:203" x14ac:dyDescent="0.25">
      <c r="A113" s="2" t="s">
        <v>10</v>
      </c>
      <c r="B113">
        <v>1</v>
      </c>
      <c r="C113">
        <v>1</v>
      </c>
      <c r="D113">
        <v>1</v>
      </c>
      <c r="E113">
        <v>2</v>
      </c>
      <c r="F113">
        <v>2</v>
      </c>
      <c r="G113">
        <v>2</v>
      </c>
      <c r="H113">
        <v>2</v>
      </c>
      <c r="I113" s="3">
        <v>1</v>
      </c>
      <c r="J113" s="1">
        <v>1</v>
      </c>
      <c r="K113" s="1">
        <v>1</v>
      </c>
      <c r="L113" s="1">
        <v>1</v>
      </c>
      <c r="M113" s="1">
        <v>1</v>
      </c>
      <c r="N113" s="1">
        <v>1</v>
      </c>
      <c r="O113" s="1">
        <v>1</v>
      </c>
      <c r="P113" s="1">
        <v>1</v>
      </c>
      <c r="Q113" s="1">
        <v>1</v>
      </c>
      <c r="R113" s="1">
        <v>1</v>
      </c>
      <c r="S113" s="1">
        <v>1</v>
      </c>
      <c r="T113" s="1">
        <v>1</v>
      </c>
      <c r="U113" s="1">
        <v>1</v>
      </c>
      <c r="V113" s="1">
        <v>1</v>
      </c>
      <c r="W113" s="1">
        <v>1</v>
      </c>
      <c r="X113" s="1">
        <v>1</v>
      </c>
      <c r="Y113" s="1">
        <v>1</v>
      </c>
      <c r="Z113" s="1">
        <v>1</v>
      </c>
      <c r="AA113" s="1">
        <v>1</v>
      </c>
      <c r="AB113" s="1">
        <v>1</v>
      </c>
      <c r="AC113" s="1">
        <v>1</v>
      </c>
      <c r="AD113" s="10">
        <v>1</v>
      </c>
      <c r="AE113" s="10">
        <v>1</v>
      </c>
      <c r="AF113" s="10">
        <v>1</v>
      </c>
      <c r="AG113" s="10">
        <v>1</v>
      </c>
      <c r="AH113" s="10">
        <v>1</v>
      </c>
      <c r="AI113" s="10">
        <v>1</v>
      </c>
      <c r="AJ113" s="10">
        <v>1</v>
      </c>
      <c r="AK113" s="10">
        <v>1</v>
      </c>
      <c r="AL113" s="10">
        <v>1</v>
      </c>
      <c r="AM113" s="10">
        <v>1</v>
      </c>
      <c r="AN113" s="10">
        <v>1</v>
      </c>
      <c r="AO113" s="10">
        <v>1</v>
      </c>
      <c r="AP113" s="10">
        <v>1</v>
      </c>
      <c r="AQ113" s="10">
        <v>1</v>
      </c>
      <c r="AR113" s="10">
        <v>1</v>
      </c>
      <c r="AS113" s="10">
        <v>1</v>
      </c>
      <c r="AT113" s="10">
        <v>1</v>
      </c>
      <c r="AU113" s="10">
        <v>1</v>
      </c>
      <c r="AV113" s="10">
        <v>1</v>
      </c>
      <c r="AW113" s="10">
        <v>1</v>
      </c>
      <c r="AX113" s="10">
        <v>1</v>
      </c>
      <c r="AY113" s="10">
        <v>1</v>
      </c>
      <c r="AZ113" s="10">
        <v>1</v>
      </c>
      <c r="BA113" s="10">
        <v>1</v>
      </c>
      <c r="BB113" s="10">
        <v>1</v>
      </c>
      <c r="BC113" s="10">
        <v>1</v>
      </c>
      <c r="BD113" s="10">
        <v>1</v>
      </c>
      <c r="BE113" s="10">
        <v>1</v>
      </c>
      <c r="BF113" s="10">
        <v>1</v>
      </c>
      <c r="BG113" s="10">
        <v>1</v>
      </c>
      <c r="BH113" s="10">
        <v>1</v>
      </c>
      <c r="BI113" s="10">
        <v>1</v>
      </c>
      <c r="BJ113" s="10">
        <v>1</v>
      </c>
      <c r="BK113" s="10">
        <v>1</v>
      </c>
      <c r="BL113" s="10">
        <v>1</v>
      </c>
      <c r="BM113" s="10">
        <v>1</v>
      </c>
      <c r="BN113" s="10">
        <v>1</v>
      </c>
      <c r="BO113" s="10">
        <v>1</v>
      </c>
      <c r="BP113" s="10">
        <v>1</v>
      </c>
      <c r="BQ113" s="10">
        <v>1</v>
      </c>
      <c r="BR113" s="10">
        <v>1</v>
      </c>
      <c r="BS113" s="10">
        <v>1</v>
      </c>
      <c r="BT113" s="10">
        <v>1</v>
      </c>
      <c r="BU113" s="10">
        <v>1</v>
      </c>
      <c r="BV113" s="10">
        <v>1</v>
      </c>
      <c r="BW113" s="10">
        <v>1</v>
      </c>
      <c r="BX113" s="10">
        <v>1</v>
      </c>
      <c r="BY113" s="10">
        <v>1</v>
      </c>
      <c r="BZ113" s="10">
        <v>1</v>
      </c>
      <c r="CA113" s="10">
        <v>1</v>
      </c>
      <c r="CB113" s="10">
        <v>1</v>
      </c>
      <c r="CC113" s="10">
        <v>1</v>
      </c>
      <c r="CD113" s="10">
        <v>1</v>
      </c>
      <c r="CE113" s="10">
        <v>1</v>
      </c>
      <c r="CF113" s="10">
        <v>1</v>
      </c>
      <c r="CG113" s="10">
        <v>1</v>
      </c>
      <c r="CH113" s="10">
        <v>1</v>
      </c>
      <c r="CI113" s="10">
        <v>1</v>
      </c>
      <c r="CJ113" s="10">
        <v>1</v>
      </c>
      <c r="CK113" s="10">
        <v>1</v>
      </c>
      <c r="CL113" s="10">
        <v>1</v>
      </c>
      <c r="CM113" s="10">
        <v>1</v>
      </c>
      <c r="CN113" s="10">
        <v>2</v>
      </c>
      <c r="CO113" s="10">
        <v>2</v>
      </c>
      <c r="CP113" s="10">
        <v>2</v>
      </c>
      <c r="CQ113" s="10">
        <v>2</v>
      </c>
      <c r="CR113" s="10">
        <v>2</v>
      </c>
      <c r="CS113" s="10">
        <v>2</v>
      </c>
      <c r="CT113" s="10">
        <v>2</v>
      </c>
      <c r="CU113" s="10">
        <v>2</v>
      </c>
      <c r="CV113" s="10">
        <v>2</v>
      </c>
      <c r="CW113" s="10">
        <v>2</v>
      </c>
      <c r="CX113" s="10">
        <v>2</v>
      </c>
      <c r="CY113" s="10">
        <v>2</v>
      </c>
      <c r="CZ113" s="10">
        <v>2</v>
      </c>
      <c r="DA113" s="10">
        <v>5</v>
      </c>
      <c r="DB113" s="22">
        <v>5</v>
      </c>
      <c r="DC113" s="22">
        <v>5</v>
      </c>
      <c r="DD113" s="22">
        <v>5</v>
      </c>
      <c r="DE113" s="22">
        <v>5</v>
      </c>
      <c r="DF113" s="22">
        <v>5</v>
      </c>
      <c r="DG113" s="22">
        <v>5</v>
      </c>
      <c r="DH113" s="22">
        <v>5</v>
      </c>
      <c r="DI113" s="22">
        <v>5</v>
      </c>
      <c r="DJ113" s="22">
        <v>5</v>
      </c>
      <c r="DK113" s="22">
        <v>5</v>
      </c>
      <c r="DL113">
        <v>8</v>
      </c>
      <c r="DM113">
        <v>8</v>
      </c>
      <c r="DN113">
        <v>8</v>
      </c>
      <c r="DO113">
        <v>8</v>
      </c>
      <c r="DP113">
        <v>8</v>
      </c>
      <c r="DQ113">
        <v>8</v>
      </c>
      <c r="DR113">
        <v>9</v>
      </c>
      <c r="DS113">
        <v>9</v>
      </c>
      <c r="DT113">
        <v>9</v>
      </c>
      <c r="DU113">
        <v>9</v>
      </c>
      <c r="DV113">
        <v>9</v>
      </c>
      <c r="DW113">
        <v>9</v>
      </c>
      <c r="DX113">
        <v>9</v>
      </c>
      <c r="DY113">
        <v>9</v>
      </c>
      <c r="DZ113">
        <v>9</v>
      </c>
      <c r="EA113">
        <v>9</v>
      </c>
      <c r="EB113">
        <v>9</v>
      </c>
      <c r="EC113">
        <v>9</v>
      </c>
      <c r="ED113">
        <v>9</v>
      </c>
      <c r="EE113">
        <v>9</v>
      </c>
      <c r="EF113">
        <v>9</v>
      </c>
      <c r="EG113">
        <v>9</v>
      </c>
      <c r="EH113">
        <v>9</v>
      </c>
      <c r="EI113">
        <v>9</v>
      </c>
      <c r="EJ113">
        <v>9</v>
      </c>
      <c r="EK113">
        <v>9</v>
      </c>
      <c r="EL113">
        <v>9</v>
      </c>
      <c r="EM113">
        <v>9</v>
      </c>
      <c r="EN113">
        <v>9</v>
      </c>
      <c r="EO113">
        <v>9</v>
      </c>
      <c r="EP113">
        <v>9</v>
      </c>
      <c r="EQ113" s="1">
        <v>9</v>
      </c>
      <c r="ER113" s="1">
        <v>9</v>
      </c>
      <c r="ES113" s="1">
        <v>9</v>
      </c>
      <c r="ET113" s="1">
        <v>9</v>
      </c>
      <c r="EU113" s="1">
        <v>9</v>
      </c>
      <c r="EV113" s="1">
        <v>9</v>
      </c>
      <c r="EW113" s="1">
        <v>9</v>
      </c>
      <c r="EX113" s="1">
        <v>9</v>
      </c>
      <c r="EY113" s="1">
        <v>10</v>
      </c>
      <c r="EZ113" s="1">
        <v>10</v>
      </c>
      <c r="FA113" s="1">
        <v>10</v>
      </c>
      <c r="FB113" s="1">
        <v>10</v>
      </c>
      <c r="FC113" s="1">
        <v>10</v>
      </c>
      <c r="FD113" s="1">
        <v>10</v>
      </c>
      <c r="FE113" s="1">
        <v>10</v>
      </c>
      <c r="FF113" s="1">
        <v>10</v>
      </c>
      <c r="FG113" s="1">
        <v>10</v>
      </c>
      <c r="FH113" s="1">
        <v>10</v>
      </c>
      <c r="FI113" s="1">
        <v>10</v>
      </c>
      <c r="FJ113" s="1">
        <v>10</v>
      </c>
      <c r="FK113" s="1">
        <v>10</v>
      </c>
      <c r="FL113" s="28">
        <v>10</v>
      </c>
      <c r="FM113" s="28">
        <v>10</v>
      </c>
      <c r="FN113" s="28">
        <v>10</v>
      </c>
      <c r="FO113" s="28">
        <v>12</v>
      </c>
      <c r="FP113" s="28">
        <v>13</v>
      </c>
      <c r="FQ113" s="28">
        <v>14</v>
      </c>
      <c r="FR113" s="28">
        <v>14</v>
      </c>
      <c r="FS113">
        <v>14</v>
      </c>
      <c r="FT113">
        <v>14</v>
      </c>
      <c r="FU113">
        <v>14</v>
      </c>
      <c r="FV113">
        <v>14</v>
      </c>
      <c r="FW113">
        <v>14</v>
      </c>
      <c r="FX113" s="28">
        <v>14</v>
      </c>
      <c r="FY113" s="28">
        <v>15</v>
      </c>
      <c r="FZ113" s="28">
        <v>15</v>
      </c>
      <c r="GA113" s="28">
        <v>16</v>
      </c>
      <c r="GB113" s="28">
        <v>17</v>
      </c>
      <c r="GC113">
        <v>17</v>
      </c>
      <c r="GD113">
        <v>17</v>
      </c>
      <c r="GE113">
        <v>17</v>
      </c>
      <c r="GF113">
        <v>17</v>
      </c>
      <c r="GG113">
        <v>17</v>
      </c>
      <c r="GH113">
        <v>17</v>
      </c>
      <c r="GI113">
        <v>18</v>
      </c>
      <c r="GJ113">
        <v>19</v>
      </c>
      <c r="GK113">
        <v>20</v>
      </c>
      <c r="GL113">
        <v>20</v>
      </c>
      <c r="GM113">
        <v>21</v>
      </c>
      <c r="GN113">
        <v>22</v>
      </c>
      <c r="GO113">
        <v>22</v>
      </c>
      <c r="GP113">
        <v>24</v>
      </c>
      <c r="GQ113">
        <v>24</v>
      </c>
      <c r="GR113">
        <v>24</v>
      </c>
      <c r="GS113">
        <v>24</v>
      </c>
      <c r="GT113">
        <v>24</v>
      </c>
      <c r="GU113">
        <v>24</v>
      </c>
    </row>
    <row r="114" spans="1:203" x14ac:dyDescent="0.25">
      <c r="A114" s="5" t="s">
        <v>199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1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>
        <v>1</v>
      </c>
      <c r="CO114" s="10">
        <v>1</v>
      </c>
      <c r="CP114" s="10">
        <v>2</v>
      </c>
      <c r="CQ114" s="10">
        <v>3</v>
      </c>
      <c r="CR114" s="10">
        <v>2</v>
      </c>
      <c r="CS114" s="10">
        <v>2</v>
      </c>
      <c r="CT114" s="10">
        <v>2</v>
      </c>
      <c r="CU114" s="10">
        <v>3</v>
      </c>
      <c r="CV114" s="10">
        <v>3</v>
      </c>
      <c r="CW114" s="10">
        <v>3</v>
      </c>
      <c r="CX114" s="10">
        <v>3</v>
      </c>
      <c r="CY114" s="10">
        <v>3</v>
      </c>
      <c r="CZ114" s="10">
        <v>3</v>
      </c>
      <c r="DA114" s="10">
        <v>3</v>
      </c>
      <c r="DB114" s="22">
        <v>3</v>
      </c>
      <c r="DC114" s="22">
        <v>3</v>
      </c>
      <c r="DD114" s="22">
        <v>3</v>
      </c>
      <c r="DE114" s="22">
        <v>3</v>
      </c>
      <c r="DF114" s="22">
        <v>4</v>
      </c>
      <c r="DG114" s="22">
        <v>3</v>
      </c>
      <c r="DH114" s="22">
        <v>5</v>
      </c>
      <c r="DI114" s="22">
        <v>5</v>
      </c>
      <c r="DJ114" s="22">
        <v>5</v>
      </c>
      <c r="DK114" s="22">
        <v>5</v>
      </c>
      <c r="DL114">
        <v>5</v>
      </c>
      <c r="DM114">
        <v>5</v>
      </c>
      <c r="DN114">
        <v>5</v>
      </c>
      <c r="DO114">
        <v>5</v>
      </c>
      <c r="DP114">
        <v>5</v>
      </c>
      <c r="DQ114">
        <v>5</v>
      </c>
      <c r="DR114">
        <v>6</v>
      </c>
      <c r="DS114">
        <v>6</v>
      </c>
      <c r="DT114">
        <v>6</v>
      </c>
      <c r="DU114">
        <v>6</v>
      </c>
      <c r="DV114">
        <v>6</v>
      </c>
      <c r="DW114">
        <v>7</v>
      </c>
      <c r="DX114">
        <v>7</v>
      </c>
      <c r="DY114">
        <v>7</v>
      </c>
      <c r="DZ114">
        <v>7</v>
      </c>
      <c r="EA114">
        <v>7</v>
      </c>
      <c r="EB114">
        <v>7</v>
      </c>
      <c r="EC114">
        <v>7</v>
      </c>
      <c r="ED114">
        <v>7</v>
      </c>
      <c r="EE114">
        <v>7</v>
      </c>
      <c r="EF114">
        <v>7</v>
      </c>
      <c r="EG114">
        <v>7</v>
      </c>
      <c r="EH114">
        <v>7</v>
      </c>
      <c r="EI114">
        <v>7</v>
      </c>
      <c r="EJ114">
        <v>7</v>
      </c>
      <c r="EK114">
        <v>7</v>
      </c>
      <c r="EL114">
        <v>7</v>
      </c>
      <c r="EM114">
        <v>7</v>
      </c>
      <c r="EN114">
        <v>7</v>
      </c>
      <c r="EO114">
        <v>7</v>
      </c>
      <c r="EP114">
        <v>7</v>
      </c>
      <c r="EQ114" s="1">
        <v>7</v>
      </c>
      <c r="ER114" s="1">
        <v>7</v>
      </c>
      <c r="ES114" s="1">
        <v>7</v>
      </c>
      <c r="ET114" s="1">
        <v>7</v>
      </c>
      <c r="EU114" s="1">
        <v>7</v>
      </c>
      <c r="EV114" s="1">
        <v>7</v>
      </c>
      <c r="EW114" s="1">
        <v>7</v>
      </c>
      <c r="EX114" s="1">
        <v>7</v>
      </c>
      <c r="EY114" s="1">
        <v>7</v>
      </c>
      <c r="EZ114" s="1">
        <v>7</v>
      </c>
      <c r="FA114" s="1">
        <v>7</v>
      </c>
      <c r="FB114" s="1">
        <v>7</v>
      </c>
      <c r="FC114" s="1">
        <v>7</v>
      </c>
      <c r="FD114" s="1">
        <v>7</v>
      </c>
      <c r="FE114" s="1">
        <v>7</v>
      </c>
      <c r="FF114" s="1">
        <v>7</v>
      </c>
      <c r="FG114" s="1">
        <v>7</v>
      </c>
      <c r="FH114" s="1">
        <v>7</v>
      </c>
      <c r="FI114" s="1">
        <v>7</v>
      </c>
      <c r="FJ114" s="1">
        <v>7</v>
      </c>
      <c r="FK114" s="1">
        <v>7</v>
      </c>
      <c r="FL114" s="28">
        <v>7</v>
      </c>
      <c r="FM114" s="28">
        <v>7</v>
      </c>
      <c r="FN114" s="28">
        <v>7</v>
      </c>
      <c r="FO114" s="28">
        <v>7</v>
      </c>
      <c r="FP114" s="28">
        <v>7</v>
      </c>
      <c r="FQ114" s="28">
        <v>7</v>
      </c>
      <c r="FR114" s="28">
        <v>7</v>
      </c>
      <c r="FS114">
        <v>7</v>
      </c>
      <c r="FT114">
        <v>7</v>
      </c>
      <c r="FU114">
        <v>6</v>
      </c>
      <c r="FV114">
        <v>6</v>
      </c>
      <c r="FW114">
        <v>6</v>
      </c>
      <c r="FX114" s="28">
        <v>6</v>
      </c>
      <c r="FY114" s="28">
        <v>6</v>
      </c>
      <c r="FZ114" s="28">
        <v>6</v>
      </c>
      <c r="GA114" s="28">
        <v>7</v>
      </c>
      <c r="GB114" s="28">
        <v>7</v>
      </c>
      <c r="GC114">
        <v>7</v>
      </c>
      <c r="GD114">
        <v>7</v>
      </c>
      <c r="GE114">
        <v>7</v>
      </c>
      <c r="GF114">
        <v>7</v>
      </c>
      <c r="GG114">
        <v>7</v>
      </c>
      <c r="GH114">
        <v>7</v>
      </c>
      <c r="GI114">
        <v>7</v>
      </c>
      <c r="GJ114">
        <v>8</v>
      </c>
      <c r="GK114">
        <v>8</v>
      </c>
      <c r="GL114">
        <v>11</v>
      </c>
      <c r="GM114">
        <v>12</v>
      </c>
      <c r="GN114">
        <v>14</v>
      </c>
      <c r="GO114">
        <v>14</v>
      </c>
      <c r="GP114">
        <v>14</v>
      </c>
      <c r="GQ114">
        <v>15</v>
      </c>
      <c r="GR114">
        <v>15</v>
      </c>
      <c r="GS114">
        <v>15</v>
      </c>
      <c r="GT114">
        <v>18</v>
      </c>
      <c r="GU114">
        <v>22</v>
      </c>
    </row>
    <row r="115" spans="1:203" x14ac:dyDescent="0.25">
      <c r="A115" s="2" t="s">
        <v>20</v>
      </c>
      <c r="B115">
        <v>1</v>
      </c>
      <c r="C115">
        <v>1</v>
      </c>
      <c r="D115">
        <v>1</v>
      </c>
      <c r="E115" s="4"/>
      <c r="F115" s="4"/>
      <c r="G115" s="4"/>
      <c r="H115" s="4"/>
      <c r="I115">
        <v>1</v>
      </c>
      <c r="J115">
        <v>1</v>
      </c>
      <c r="K115" s="3">
        <v>0</v>
      </c>
      <c r="L115" s="4"/>
      <c r="M115">
        <v>1</v>
      </c>
      <c r="N115">
        <v>1</v>
      </c>
      <c r="O115">
        <v>1</v>
      </c>
      <c r="P115">
        <v>1</v>
      </c>
      <c r="Q115">
        <v>1</v>
      </c>
      <c r="R115" s="1">
        <v>1</v>
      </c>
      <c r="S115" s="1">
        <v>1</v>
      </c>
      <c r="T115" s="1">
        <v>1</v>
      </c>
      <c r="U115" s="1">
        <v>1</v>
      </c>
      <c r="V115" s="1">
        <v>1</v>
      </c>
      <c r="W115" s="1">
        <v>1</v>
      </c>
      <c r="X115" s="1">
        <v>1</v>
      </c>
      <c r="Y115" s="1">
        <v>1</v>
      </c>
      <c r="Z115" s="1">
        <v>1</v>
      </c>
      <c r="AA115" s="1">
        <v>1</v>
      </c>
      <c r="AB115" s="4"/>
      <c r="AC115" s="4"/>
      <c r="AD115" s="12"/>
      <c r="AE115" s="12"/>
      <c r="AF115" s="10">
        <v>2</v>
      </c>
      <c r="AG115" s="10">
        <v>2</v>
      </c>
      <c r="AH115" s="10">
        <v>2</v>
      </c>
      <c r="AI115" s="10">
        <v>2</v>
      </c>
      <c r="AJ115" s="10">
        <v>2</v>
      </c>
      <c r="AK115" s="10">
        <v>2</v>
      </c>
      <c r="AL115" s="10">
        <v>2</v>
      </c>
      <c r="AM115" s="10">
        <v>2</v>
      </c>
      <c r="AN115" s="10">
        <v>2</v>
      </c>
      <c r="AO115" s="10">
        <v>2</v>
      </c>
      <c r="AP115" s="10">
        <v>2</v>
      </c>
      <c r="AQ115" s="10">
        <v>2</v>
      </c>
      <c r="AR115" s="10">
        <v>2</v>
      </c>
      <c r="AS115" s="10">
        <v>2</v>
      </c>
      <c r="AT115" s="10">
        <v>2</v>
      </c>
      <c r="AU115" s="10">
        <v>2</v>
      </c>
      <c r="AV115" s="10">
        <v>2</v>
      </c>
      <c r="AW115" s="10">
        <v>2</v>
      </c>
      <c r="AX115" s="10">
        <v>2</v>
      </c>
      <c r="AY115" s="10">
        <v>2</v>
      </c>
      <c r="AZ115" s="10">
        <v>2</v>
      </c>
      <c r="BA115" s="10">
        <v>2</v>
      </c>
      <c r="BB115" s="10">
        <v>2</v>
      </c>
      <c r="BC115" s="10">
        <v>2</v>
      </c>
      <c r="BD115" s="10">
        <v>2</v>
      </c>
      <c r="BE115" s="10">
        <v>2</v>
      </c>
      <c r="BF115" s="10">
        <v>3</v>
      </c>
      <c r="BG115" s="10">
        <v>3</v>
      </c>
      <c r="BH115" s="10">
        <v>3</v>
      </c>
      <c r="BI115" s="10">
        <v>3</v>
      </c>
      <c r="BJ115" s="10">
        <v>4</v>
      </c>
      <c r="BK115" s="10">
        <v>4</v>
      </c>
      <c r="BL115" s="10">
        <v>4</v>
      </c>
      <c r="BM115" s="10">
        <v>4</v>
      </c>
      <c r="BN115" s="10">
        <v>4</v>
      </c>
      <c r="BO115" s="10">
        <v>4</v>
      </c>
      <c r="BP115" s="10">
        <v>4</v>
      </c>
      <c r="BQ115" s="10">
        <v>4</v>
      </c>
      <c r="BR115" s="10">
        <v>4</v>
      </c>
      <c r="BS115" s="10">
        <v>4</v>
      </c>
      <c r="BT115" s="10">
        <v>4</v>
      </c>
      <c r="BU115" s="10">
        <v>4</v>
      </c>
      <c r="BV115" s="10">
        <v>4</v>
      </c>
      <c r="BW115" s="10">
        <v>4</v>
      </c>
      <c r="BX115" s="10">
        <v>4</v>
      </c>
      <c r="BY115" s="10">
        <v>4</v>
      </c>
      <c r="BZ115" s="10">
        <v>4</v>
      </c>
      <c r="CA115" s="10">
        <v>4</v>
      </c>
      <c r="CB115" s="10">
        <v>4</v>
      </c>
      <c r="CC115" s="10">
        <v>4</v>
      </c>
      <c r="CD115" s="10">
        <v>4</v>
      </c>
      <c r="CE115" s="10">
        <v>4</v>
      </c>
      <c r="CF115" s="10">
        <v>4</v>
      </c>
      <c r="CG115" s="10">
        <v>4</v>
      </c>
      <c r="CH115" s="10">
        <v>4</v>
      </c>
      <c r="CI115" s="10">
        <v>4</v>
      </c>
      <c r="CJ115" s="10">
        <v>4</v>
      </c>
      <c r="CK115" s="10">
        <v>4</v>
      </c>
      <c r="CL115" s="10">
        <v>4</v>
      </c>
      <c r="CM115" s="10">
        <v>4</v>
      </c>
      <c r="CN115" s="10">
        <v>5</v>
      </c>
      <c r="CO115" s="10">
        <v>5</v>
      </c>
      <c r="CP115" s="10">
        <v>5</v>
      </c>
      <c r="CQ115" s="10">
        <v>5</v>
      </c>
      <c r="CR115" s="10">
        <v>5</v>
      </c>
      <c r="CS115" s="10">
        <v>5</v>
      </c>
      <c r="CT115" s="10">
        <v>5</v>
      </c>
      <c r="CU115" s="10">
        <v>6</v>
      </c>
      <c r="CV115" s="10">
        <v>6</v>
      </c>
      <c r="CW115" s="10">
        <v>6</v>
      </c>
      <c r="CX115" s="10">
        <v>6</v>
      </c>
      <c r="CY115" s="10">
        <v>6</v>
      </c>
      <c r="CZ115" s="10">
        <v>6</v>
      </c>
      <c r="DA115" s="10">
        <v>7</v>
      </c>
      <c r="DB115" s="10">
        <v>8</v>
      </c>
      <c r="DC115" s="10">
        <v>8</v>
      </c>
      <c r="DD115" s="10">
        <v>8</v>
      </c>
      <c r="DE115" s="22">
        <v>8</v>
      </c>
      <c r="DF115" s="22">
        <v>8</v>
      </c>
      <c r="DG115" s="22">
        <v>8</v>
      </c>
      <c r="DH115" s="22">
        <v>8</v>
      </c>
      <c r="DI115" s="22">
        <v>9</v>
      </c>
      <c r="DJ115" s="22">
        <v>9</v>
      </c>
      <c r="DK115" s="22">
        <v>9</v>
      </c>
      <c r="DL115">
        <v>9</v>
      </c>
      <c r="DM115">
        <v>9</v>
      </c>
      <c r="DN115">
        <v>9</v>
      </c>
      <c r="DO115">
        <v>9</v>
      </c>
      <c r="DP115">
        <v>9</v>
      </c>
      <c r="DQ115">
        <v>9</v>
      </c>
      <c r="DR115">
        <v>9</v>
      </c>
      <c r="DS115">
        <v>9</v>
      </c>
      <c r="DT115">
        <v>9</v>
      </c>
      <c r="DU115">
        <v>9</v>
      </c>
      <c r="DV115">
        <v>9</v>
      </c>
      <c r="DW115">
        <v>9</v>
      </c>
      <c r="DX115">
        <v>9</v>
      </c>
      <c r="DY115">
        <v>9</v>
      </c>
      <c r="DZ115">
        <v>9</v>
      </c>
      <c r="EA115">
        <v>9</v>
      </c>
      <c r="EB115">
        <v>10</v>
      </c>
      <c r="EC115">
        <v>10</v>
      </c>
      <c r="ED115">
        <v>10</v>
      </c>
      <c r="EE115">
        <v>10</v>
      </c>
      <c r="EF115">
        <v>10</v>
      </c>
      <c r="EG115">
        <v>10</v>
      </c>
      <c r="EH115">
        <v>10</v>
      </c>
      <c r="EI115">
        <v>10</v>
      </c>
      <c r="EJ115">
        <v>10</v>
      </c>
      <c r="EK115">
        <v>10</v>
      </c>
      <c r="EL115">
        <v>10</v>
      </c>
      <c r="EM115">
        <v>10</v>
      </c>
      <c r="EN115">
        <v>10</v>
      </c>
      <c r="EO115">
        <v>10</v>
      </c>
      <c r="EP115">
        <v>10</v>
      </c>
      <c r="EQ115" s="1">
        <v>10</v>
      </c>
      <c r="ER115" s="1">
        <v>10</v>
      </c>
      <c r="ES115" s="1">
        <v>10</v>
      </c>
      <c r="ET115" s="1">
        <v>10</v>
      </c>
      <c r="EU115" s="1">
        <v>10</v>
      </c>
      <c r="EV115" s="1">
        <v>10</v>
      </c>
      <c r="EW115" s="1">
        <v>10</v>
      </c>
      <c r="EX115" s="1">
        <v>10</v>
      </c>
      <c r="EY115" s="1">
        <v>10</v>
      </c>
      <c r="EZ115" s="1">
        <v>10</v>
      </c>
      <c r="FA115" s="1">
        <v>10</v>
      </c>
      <c r="FB115" s="1">
        <v>10</v>
      </c>
      <c r="FC115" s="1">
        <v>10</v>
      </c>
      <c r="FD115" s="1">
        <v>10</v>
      </c>
      <c r="FE115" s="1">
        <v>10</v>
      </c>
      <c r="FF115" s="1">
        <v>10</v>
      </c>
      <c r="FG115" s="1">
        <v>10</v>
      </c>
      <c r="FH115" s="1">
        <v>10</v>
      </c>
      <c r="FI115" s="1">
        <v>10</v>
      </c>
      <c r="FJ115" s="1">
        <v>11</v>
      </c>
      <c r="FK115" s="1">
        <v>11</v>
      </c>
      <c r="FL115" s="28">
        <v>11</v>
      </c>
      <c r="FM115" s="28">
        <v>11</v>
      </c>
      <c r="FN115" s="28">
        <v>11</v>
      </c>
      <c r="FO115" s="28">
        <v>12</v>
      </c>
      <c r="FP115" s="28">
        <v>12</v>
      </c>
      <c r="FQ115" s="28">
        <v>12</v>
      </c>
      <c r="FR115" s="28">
        <v>13</v>
      </c>
      <c r="FS115">
        <v>13</v>
      </c>
      <c r="FT115">
        <v>14</v>
      </c>
      <c r="FU115">
        <v>15</v>
      </c>
      <c r="FV115">
        <v>15</v>
      </c>
      <c r="FW115">
        <v>15</v>
      </c>
      <c r="FX115">
        <v>15</v>
      </c>
      <c r="FY115">
        <v>15</v>
      </c>
      <c r="FZ115">
        <v>17</v>
      </c>
      <c r="GA115">
        <v>17</v>
      </c>
      <c r="GB115">
        <v>17</v>
      </c>
      <c r="GC115">
        <v>17</v>
      </c>
      <c r="GD115">
        <v>17</v>
      </c>
      <c r="GE115">
        <v>18</v>
      </c>
      <c r="GF115">
        <v>18</v>
      </c>
      <c r="GG115">
        <v>18</v>
      </c>
      <c r="GH115">
        <v>18</v>
      </c>
      <c r="GI115">
        <v>18</v>
      </c>
      <c r="GJ115">
        <v>18</v>
      </c>
      <c r="GK115">
        <v>18</v>
      </c>
      <c r="GL115">
        <v>18</v>
      </c>
      <c r="GM115">
        <v>18</v>
      </c>
      <c r="GN115">
        <v>19</v>
      </c>
      <c r="GO115">
        <v>19</v>
      </c>
      <c r="GP115">
        <v>20</v>
      </c>
      <c r="GQ115">
        <v>21</v>
      </c>
      <c r="GR115">
        <v>21</v>
      </c>
      <c r="GS115">
        <v>21</v>
      </c>
      <c r="GT115">
        <v>21</v>
      </c>
      <c r="GU115">
        <v>21</v>
      </c>
    </row>
    <row r="116" spans="1:203" x14ac:dyDescent="0.25">
      <c r="A116" s="2" t="s">
        <v>216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W116" s="10"/>
      <c r="BX116" s="10"/>
      <c r="BY116" s="10"/>
      <c r="BZ116" s="10"/>
      <c r="CA116" s="10"/>
      <c r="CB116" s="10"/>
      <c r="CC116" s="10"/>
      <c r="CG116" s="10"/>
      <c r="CH116" s="10"/>
      <c r="CI116" s="10"/>
      <c r="CK116" s="10"/>
      <c r="CL116" s="10"/>
      <c r="CM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>
        <v>1</v>
      </c>
      <c r="CY116" s="10">
        <v>1</v>
      </c>
      <c r="CZ116">
        <v>1</v>
      </c>
      <c r="DA116" s="10">
        <v>1</v>
      </c>
      <c r="DB116" s="22">
        <v>1</v>
      </c>
      <c r="DC116" s="22">
        <v>1</v>
      </c>
      <c r="DD116" s="21"/>
      <c r="DE116" s="21"/>
      <c r="DF116" s="21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GC116">
        <v>37</v>
      </c>
      <c r="GD116">
        <v>39</v>
      </c>
      <c r="GE116">
        <v>1</v>
      </c>
      <c r="GF116">
        <v>1</v>
      </c>
      <c r="GG116">
        <v>1</v>
      </c>
      <c r="GH116">
        <v>1</v>
      </c>
      <c r="GI116">
        <v>1</v>
      </c>
      <c r="GJ116">
        <v>2</v>
      </c>
      <c r="GK116">
        <v>2</v>
      </c>
      <c r="GL116">
        <v>23</v>
      </c>
      <c r="GM116">
        <v>26</v>
      </c>
      <c r="GN116">
        <v>27</v>
      </c>
      <c r="GO116">
        <v>32</v>
      </c>
      <c r="GP116">
        <v>32</v>
      </c>
      <c r="GQ116">
        <v>13</v>
      </c>
      <c r="GR116">
        <v>17</v>
      </c>
      <c r="GS116">
        <v>20</v>
      </c>
      <c r="GT116">
        <v>21</v>
      </c>
      <c r="GU116">
        <v>21</v>
      </c>
    </row>
    <row r="117" spans="1:203" ht="30" x14ac:dyDescent="0.25">
      <c r="A117" s="2" t="s">
        <v>243</v>
      </c>
      <c r="I117" s="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3"/>
      <c r="AB117" s="1"/>
      <c r="AC117" s="1"/>
      <c r="AD117" s="3"/>
      <c r="AE117" s="1"/>
      <c r="AF117" s="1"/>
      <c r="AG117" s="10"/>
      <c r="AH117" s="10"/>
      <c r="AI117" s="10"/>
      <c r="AJ117" s="10"/>
      <c r="AK117" s="10"/>
      <c r="AL117" s="10"/>
      <c r="AM117" s="10"/>
      <c r="AN117" s="11"/>
      <c r="AO117" s="10"/>
      <c r="AP117" s="10"/>
      <c r="AQ117" s="10"/>
      <c r="AR117" s="10"/>
      <c r="AS117" s="10"/>
      <c r="AT117" s="10"/>
      <c r="AU117" s="9"/>
      <c r="AV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22"/>
      <c r="DE117" s="22"/>
      <c r="DF117" s="22"/>
      <c r="DG117" s="22"/>
      <c r="DH117" s="22"/>
      <c r="DI117" s="22"/>
      <c r="DJ117" s="22"/>
      <c r="DK117" s="22"/>
      <c r="DN117">
        <v>1</v>
      </c>
      <c r="DO117">
        <v>1</v>
      </c>
      <c r="DP117">
        <v>1</v>
      </c>
      <c r="DQ117">
        <v>1</v>
      </c>
      <c r="DR117">
        <v>1</v>
      </c>
      <c r="DS117">
        <v>3</v>
      </c>
      <c r="DT117">
        <v>3</v>
      </c>
      <c r="DU117">
        <v>3</v>
      </c>
      <c r="DV117">
        <v>3</v>
      </c>
      <c r="DW117">
        <v>3</v>
      </c>
      <c r="DX117">
        <v>5</v>
      </c>
      <c r="DY117">
        <v>7</v>
      </c>
      <c r="DZ117">
        <v>9</v>
      </c>
      <c r="EA117">
        <v>10</v>
      </c>
      <c r="EB117">
        <v>10</v>
      </c>
      <c r="EC117">
        <v>10</v>
      </c>
      <c r="ED117">
        <v>9</v>
      </c>
      <c r="EE117">
        <v>10</v>
      </c>
      <c r="EF117">
        <v>10</v>
      </c>
      <c r="EG117">
        <v>11</v>
      </c>
      <c r="EH117">
        <v>11</v>
      </c>
      <c r="EI117">
        <v>11</v>
      </c>
      <c r="EJ117">
        <v>11</v>
      </c>
      <c r="EK117">
        <v>12</v>
      </c>
      <c r="EL117">
        <v>12</v>
      </c>
      <c r="EM117">
        <v>13</v>
      </c>
      <c r="EN117">
        <v>13</v>
      </c>
      <c r="EO117">
        <v>13</v>
      </c>
      <c r="EP117">
        <v>13</v>
      </c>
      <c r="EQ117">
        <v>13</v>
      </c>
      <c r="ER117">
        <v>14</v>
      </c>
      <c r="ES117">
        <v>14</v>
      </c>
      <c r="ET117">
        <v>14</v>
      </c>
      <c r="EU117">
        <v>14</v>
      </c>
      <c r="EV117">
        <v>14</v>
      </c>
      <c r="EW117" s="1">
        <v>30</v>
      </c>
      <c r="EX117" s="1">
        <v>30</v>
      </c>
      <c r="EY117" s="1">
        <v>30</v>
      </c>
      <c r="EZ117" s="1">
        <v>30</v>
      </c>
      <c r="FA117" s="1">
        <v>30</v>
      </c>
      <c r="FB117" s="1">
        <v>30</v>
      </c>
      <c r="FC117" s="1">
        <v>30</v>
      </c>
      <c r="FD117" s="1">
        <v>30</v>
      </c>
      <c r="FE117" s="1">
        <v>30</v>
      </c>
      <c r="FF117" s="1">
        <v>30</v>
      </c>
      <c r="FG117" s="1">
        <v>29</v>
      </c>
      <c r="FH117" s="1">
        <v>29</v>
      </c>
      <c r="FI117" s="1">
        <v>29</v>
      </c>
      <c r="FJ117" s="1">
        <v>29</v>
      </c>
      <c r="FK117" s="1">
        <v>29</v>
      </c>
      <c r="FL117" s="28">
        <v>28</v>
      </c>
      <c r="FM117" s="28">
        <v>28</v>
      </c>
      <c r="FN117" s="28">
        <v>28</v>
      </c>
      <c r="FO117" s="28">
        <v>28</v>
      </c>
      <c r="FP117" s="28">
        <v>28</v>
      </c>
      <c r="FQ117" s="28">
        <v>28</v>
      </c>
      <c r="FR117" s="28">
        <v>28</v>
      </c>
      <c r="FS117" s="28">
        <v>28</v>
      </c>
      <c r="FT117" s="28">
        <v>28</v>
      </c>
      <c r="FU117">
        <v>28</v>
      </c>
      <c r="FV117">
        <v>28</v>
      </c>
      <c r="FW117">
        <v>28</v>
      </c>
      <c r="FX117">
        <v>26</v>
      </c>
      <c r="FY117">
        <v>26</v>
      </c>
      <c r="FZ117">
        <v>26</v>
      </c>
      <c r="GA117">
        <v>26</v>
      </c>
      <c r="GB117">
        <v>26</v>
      </c>
      <c r="GC117">
        <v>26</v>
      </c>
      <c r="GD117">
        <v>26</v>
      </c>
      <c r="GE117">
        <v>26</v>
      </c>
      <c r="GF117">
        <v>26</v>
      </c>
      <c r="GG117">
        <v>26</v>
      </c>
      <c r="GH117">
        <v>26</v>
      </c>
      <c r="GI117">
        <v>26</v>
      </c>
      <c r="GJ117">
        <v>26</v>
      </c>
      <c r="GK117">
        <v>26</v>
      </c>
      <c r="GL117">
        <v>23</v>
      </c>
      <c r="GM117">
        <v>23</v>
      </c>
      <c r="GN117">
        <v>23</v>
      </c>
      <c r="GO117">
        <v>23</v>
      </c>
      <c r="GP117">
        <v>23</v>
      </c>
      <c r="GQ117">
        <v>22</v>
      </c>
      <c r="GR117">
        <v>22</v>
      </c>
      <c r="GS117">
        <v>22</v>
      </c>
      <c r="GT117">
        <v>22</v>
      </c>
      <c r="GU117">
        <v>21</v>
      </c>
    </row>
    <row r="118" spans="1:203" x14ac:dyDescent="0.25">
      <c r="A118" s="2" t="s">
        <v>235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"/>
      <c r="DD118" s="1"/>
      <c r="DE118" s="1"/>
      <c r="DF118" s="1"/>
      <c r="DG118" s="22">
        <v>1</v>
      </c>
      <c r="DH118" s="22">
        <v>1</v>
      </c>
      <c r="DI118" s="22">
        <v>2</v>
      </c>
      <c r="DJ118" s="22">
        <v>2</v>
      </c>
      <c r="DK118" s="22">
        <v>2</v>
      </c>
      <c r="DL118" s="1">
        <v>2</v>
      </c>
      <c r="DM118">
        <v>2</v>
      </c>
      <c r="DN118">
        <v>2</v>
      </c>
      <c r="DO118">
        <v>2</v>
      </c>
      <c r="DP118">
        <v>2</v>
      </c>
      <c r="DQ118">
        <v>2</v>
      </c>
      <c r="DR118">
        <v>2</v>
      </c>
      <c r="DS118">
        <v>2</v>
      </c>
      <c r="DT118">
        <v>2</v>
      </c>
      <c r="DU118">
        <v>2</v>
      </c>
      <c r="DV118">
        <v>4</v>
      </c>
      <c r="DW118">
        <v>4</v>
      </c>
      <c r="DX118">
        <v>4</v>
      </c>
      <c r="DY118">
        <v>4</v>
      </c>
      <c r="DZ118">
        <v>4</v>
      </c>
      <c r="EA118">
        <v>4</v>
      </c>
      <c r="EB118">
        <v>4</v>
      </c>
      <c r="EC118">
        <v>4</v>
      </c>
      <c r="ED118">
        <v>4</v>
      </c>
      <c r="EE118">
        <v>4</v>
      </c>
      <c r="EF118">
        <v>4</v>
      </c>
      <c r="EG118">
        <v>4</v>
      </c>
      <c r="EH118">
        <v>4</v>
      </c>
      <c r="EI118">
        <v>4</v>
      </c>
      <c r="EJ118">
        <v>4</v>
      </c>
      <c r="EK118">
        <v>4</v>
      </c>
      <c r="EL118">
        <v>4</v>
      </c>
      <c r="EM118">
        <v>4</v>
      </c>
      <c r="EN118">
        <v>4</v>
      </c>
      <c r="EO118">
        <v>4</v>
      </c>
      <c r="EP118">
        <v>4</v>
      </c>
      <c r="EQ118">
        <v>4</v>
      </c>
      <c r="ER118">
        <v>4</v>
      </c>
      <c r="ES118">
        <v>4</v>
      </c>
      <c r="ET118">
        <v>4</v>
      </c>
      <c r="EU118" s="1">
        <v>4</v>
      </c>
      <c r="EV118" s="1">
        <v>4</v>
      </c>
      <c r="EW118" s="1">
        <v>4</v>
      </c>
      <c r="EX118" s="1">
        <v>4</v>
      </c>
      <c r="EY118" s="1">
        <v>4</v>
      </c>
      <c r="EZ118" s="1">
        <v>4</v>
      </c>
      <c r="FA118" s="1">
        <v>4</v>
      </c>
      <c r="FB118" s="1">
        <v>4</v>
      </c>
      <c r="FC118" s="1">
        <v>4</v>
      </c>
      <c r="FD118" s="1">
        <v>4</v>
      </c>
      <c r="FE118" s="1">
        <v>4</v>
      </c>
      <c r="FF118" s="1">
        <v>4</v>
      </c>
      <c r="FG118" s="1">
        <v>4</v>
      </c>
      <c r="FH118" s="1">
        <v>4</v>
      </c>
      <c r="FI118" s="1">
        <v>5</v>
      </c>
      <c r="FJ118" s="1">
        <v>6</v>
      </c>
      <c r="FK118" s="1">
        <v>7</v>
      </c>
      <c r="FL118" s="28">
        <v>7</v>
      </c>
      <c r="FM118" s="28">
        <v>7</v>
      </c>
      <c r="FN118" s="28">
        <v>8</v>
      </c>
      <c r="FO118" s="28">
        <v>8</v>
      </c>
      <c r="FP118" s="28">
        <v>8</v>
      </c>
      <c r="FQ118" s="28">
        <v>9</v>
      </c>
      <c r="FR118" s="28">
        <v>9</v>
      </c>
      <c r="FS118">
        <v>9</v>
      </c>
      <c r="FT118">
        <v>9</v>
      </c>
      <c r="FU118">
        <v>9</v>
      </c>
      <c r="FV118">
        <v>9</v>
      </c>
      <c r="FW118">
        <v>9</v>
      </c>
      <c r="FX118">
        <v>9</v>
      </c>
      <c r="FY118">
        <v>9</v>
      </c>
      <c r="FZ118">
        <v>9</v>
      </c>
      <c r="GA118">
        <v>9</v>
      </c>
      <c r="GB118">
        <v>9</v>
      </c>
      <c r="GC118">
        <v>9</v>
      </c>
      <c r="GD118">
        <v>9</v>
      </c>
      <c r="GE118">
        <v>9</v>
      </c>
      <c r="GF118">
        <v>9</v>
      </c>
      <c r="GG118">
        <v>10</v>
      </c>
      <c r="GH118">
        <v>12</v>
      </c>
      <c r="GI118">
        <v>12</v>
      </c>
      <c r="GJ118">
        <v>13</v>
      </c>
      <c r="GK118">
        <v>13</v>
      </c>
      <c r="GL118">
        <v>14</v>
      </c>
      <c r="GM118">
        <v>14</v>
      </c>
      <c r="GN118">
        <v>16</v>
      </c>
      <c r="GO118">
        <v>16</v>
      </c>
      <c r="GP118">
        <v>16</v>
      </c>
      <c r="GQ118">
        <v>17</v>
      </c>
      <c r="GR118">
        <v>17</v>
      </c>
      <c r="GS118">
        <v>20</v>
      </c>
      <c r="GT118">
        <v>20</v>
      </c>
      <c r="GU118">
        <v>20</v>
      </c>
    </row>
    <row r="119" spans="1:203" x14ac:dyDescent="0.25">
      <c r="A119" s="2" t="s">
        <v>189</v>
      </c>
      <c r="I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>
        <v>2</v>
      </c>
      <c r="CI119" s="10">
        <v>3</v>
      </c>
      <c r="CJ119" s="1">
        <v>3</v>
      </c>
      <c r="CK119" s="1">
        <v>3</v>
      </c>
      <c r="CL119" s="1">
        <v>3</v>
      </c>
      <c r="CM119" s="1">
        <v>3</v>
      </c>
      <c r="CN119" s="1">
        <v>3</v>
      </c>
      <c r="CO119" s="1">
        <v>3</v>
      </c>
      <c r="CP119" s="1">
        <v>3</v>
      </c>
      <c r="CQ119" s="1">
        <v>3</v>
      </c>
      <c r="CR119" s="1">
        <v>3</v>
      </c>
      <c r="CS119" s="1">
        <v>3</v>
      </c>
      <c r="CT119" s="1">
        <v>4</v>
      </c>
      <c r="CU119" s="1">
        <v>5</v>
      </c>
      <c r="CV119" s="1">
        <v>5</v>
      </c>
      <c r="CW119" s="1">
        <v>5</v>
      </c>
      <c r="CX119" s="1">
        <v>5</v>
      </c>
      <c r="CY119" s="1">
        <v>5</v>
      </c>
      <c r="CZ119" s="1">
        <v>5</v>
      </c>
      <c r="DA119" s="1">
        <v>5</v>
      </c>
      <c r="DB119" s="1">
        <v>5</v>
      </c>
      <c r="DC119" s="1">
        <v>5</v>
      </c>
      <c r="DD119" s="22">
        <v>5</v>
      </c>
      <c r="DE119" s="1">
        <v>5</v>
      </c>
      <c r="DF119" s="1">
        <v>5</v>
      </c>
      <c r="DG119" s="1">
        <v>5</v>
      </c>
      <c r="DH119" s="1">
        <v>5</v>
      </c>
      <c r="DI119" s="1">
        <v>5</v>
      </c>
      <c r="DJ119" s="1">
        <v>5</v>
      </c>
      <c r="DK119" s="1">
        <v>5</v>
      </c>
      <c r="DL119" s="1">
        <v>5</v>
      </c>
      <c r="DM119" s="1">
        <v>6</v>
      </c>
      <c r="DN119">
        <v>6</v>
      </c>
      <c r="DO119">
        <v>6</v>
      </c>
      <c r="DP119">
        <v>6</v>
      </c>
      <c r="DQ119">
        <v>8</v>
      </c>
      <c r="DR119" s="1">
        <v>8</v>
      </c>
      <c r="DS119" s="1">
        <v>9</v>
      </c>
      <c r="DT119" s="1">
        <v>9</v>
      </c>
      <c r="DU119" s="1">
        <v>9</v>
      </c>
      <c r="DV119" s="1">
        <v>9</v>
      </c>
      <c r="DW119" s="1">
        <v>9</v>
      </c>
      <c r="DX119" s="1">
        <v>9</v>
      </c>
      <c r="DY119" s="1">
        <v>9</v>
      </c>
      <c r="DZ119" s="1">
        <v>9</v>
      </c>
      <c r="EA119" s="1">
        <v>9</v>
      </c>
      <c r="EB119" s="1">
        <v>9</v>
      </c>
      <c r="EC119" s="1">
        <v>9</v>
      </c>
      <c r="ED119" s="1">
        <v>9</v>
      </c>
      <c r="EE119" s="1">
        <v>9</v>
      </c>
      <c r="EF119" s="1">
        <v>9</v>
      </c>
      <c r="EG119" s="1">
        <v>9</v>
      </c>
      <c r="EH119" s="1">
        <v>9</v>
      </c>
      <c r="EI119" s="1">
        <v>9</v>
      </c>
      <c r="EJ119" s="1">
        <v>9</v>
      </c>
      <c r="EK119" s="1">
        <v>9</v>
      </c>
      <c r="EL119" s="1">
        <v>9</v>
      </c>
      <c r="EM119" s="1">
        <v>9</v>
      </c>
      <c r="EN119" s="1">
        <v>10</v>
      </c>
      <c r="EO119" s="1">
        <v>10</v>
      </c>
      <c r="EP119" s="1">
        <v>10</v>
      </c>
      <c r="EQ119" s="1">
        <v>10</v>
      </c>
      <c r="ER119" s="1">
        <v>10</v>
      </c>
      <c r="ES119" s="1">
        <v>12</v>
      </c>
      <c r="ET119" s="1">
        <v>12</v>
      </c>
      <c r="EU119" s="1">
        <v>12</v>
      </c>
      <c r="EV119" s="1">
        <v>12</v>
      </c>
      <c r="EW119" s="1">
        <v>12</v>
      </c>
      <c r="EX119" s="1">
        <v>12</v>
      </c>
      <c r="EY119" s="1">
        <v>12</v>
      </c>
      <c r="EZ119" s="1">
        <v>12</v>
      </c>
      <c r="FA119" s="1">
        <v>13</v>
      </c>
      <c r="FB119" s="1">
        <v>13</v>
      </c>
      <c r="FC119" s="1">
        <v>13</v>
      </c>
      <c r="FD119" s="1">
        <v>13</v>
      </c>
      <c r="FE119" s="27">
        <v>13</v>
      </c>
      <c r="FF119" s="27">
        <v>13</v>
      </c>
      <c r="FG119" s="1">
        <v>13</v>
      </c>
      <c r="FH119" s="1">
        <v>15</v>
      </c>
      <c r="FI119" s="1">
        <v>15</v>
      </c>
      <c r="FJ119" s="1">
        <v>15</v>
      </c>
      <c r="FK119" s="1">
        <v>15</v>
      </c>
      <c r="FL119" s="28">
        <v>15</v>
      </c>
      <c r="FM119" s="28">
        <v>15</v>
      </c>
      <c r="FN119" s="28">
        <v>15</v>
      </c>
      <c r="FO119" s="28">
        <v>15</v>
      </c>
      <c r="FP119" s="28">
        <v>15</v>
      </c>
      <c r="FQ119" s="28">
        <v>17</v>
      </c>
      <c r="FR119" s="28">
        <v>17</v>
      </c>
      <c r="FS119">
        <v>17</v>
      </c>
      <c r="FT119">
        <v>17</v>
      </c>
      <c r="FU119">
        <v>17</v>
      </c>
      <c r="FV119">
        <v>17</v>
      </c>
      <c r="FW119">
        <v>17</v>
      </c>
      <c r="FX119">
        <v>17</v>
      </c>
      <c r="FY119">
        <v>17</v>
      </c>
      <c r="FZ119">
        <v>17</v>
      </c>
      <c r="GA119">
        <v>17</v>
      </c>
      <c r="GB119">
        <v>17</v>
      </c>
      <c r="GC119">
        <v>17</v>
      </c>
      <c r="GD119">
        <v>17</v>
      </c>
      <c r="GE119">
        <v>17</v>
      </c>
      <c r="GF119">
        <v>17</v>
      </c>
      <c r="GG119">
        <v>17</v>
      </c>
      <c r="GH119">
        <v>17</v>
      </c>
      <c r="GI119">
        <v>17</v>
      </c>
      <c r="GJ119">
        <v>17</v>
      </c>
      <c r="GK119">
        <v>17</v>
      </c>
      <c r="GL119">
        <v>20</v>
      </c>
      <c r="GM119">
        <v>20</v>
      </c>
      <c r="GN119">
        <v>20</v>
      </c>
      <c r="GO119">
        <v>20</v>
      </c>
      <c r="GP119">
        <v>20</v>
      </c>
      <c r="GQ119">
        <v>20</v>
      </c>
      <c r="GR119">
        <v>20</v>
      </c>
      <c r="GS119">
        <v>20</v>
      </c>
      <c r="GT119">
        <v>19</v>
      </c>
      <c r="GU119">
        <v>19</v>
      </c>
    </row>
    <row r="120" spans="1:203" x14ac:dyDescent="0.25">
      <c r="A120" s="28" t="s">
        <v>268</v>
      </c>
      <c r="Z120" s="7"/>
      <c r="AA120" s="7"/>
      <c r="AB120" s="7"/>
      <c r="AC120" s="7"/>
      <c r="AD120" s="7"/>
      <c r="AE120" s="7"/>
      <c r="AF120" s="7"/>
      <c r="AG120" s="8"/>
      <c r="AH120" s="8"/>
      <c r="DD120" s="22"/>
      <c r="DE120" s="22"/>
      <c r="DF120" s="22"/>
      <c r="DG120" s="22"/>
      <c r="DH120" s="22"/>
      <c r="DI120" s="22"/>
      <c r="DJ120" s="22"/>
      <c r="DK120" s="22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I120" s="1">
        <v>2</v>
      </c>
      <c r="FJ120" s="1">
        <v>2</v>
      </c>
      <c r="FK120" s="1">
        <v>2</v>
      </c>
      <c r="FL120" s="28">
        <v>3</v>
      </c>
      <c r="FM120" s="28">
        <v>3</v>
      </c>
      <c r="FN120" s="28">
        <v>3</v>
      </c>
      <c r="FO120" s="28">
        <v>3</v>
      </c>
      <c r="FP120" s="28">
        <v>3</v>
      </c>
      <c r="FQ120" s="28">
        <v>5</v>
      </c>
      <c r="FR120" s="28">
        <v>5</v>
      </c>
      <c r="FS120">
        <v>5</v>
      </c>
      <c r="FT120">
        <v>6</v>
      </c>
      <c r="FU120">
        <v>6</v>
      </c>
      <c r="FV120">
        <v>6</v>
      </c>
      <c r="FW120">
        <v>6</v>
      </c>
      <c r="FX120">
        <v>6</v>
      </c>
      <c r="FY120">
        <v>6</v>
      </c>
      <c r="FZ120">
        <v>8</v>
      </c>
      <c r="GA120">
        <v>8</v>
      </c>
      <c r="GB120">
        <v>8</v>
      </c>
      <c r="GC120">
        <v>8</v>
      </c>
      <c r="GD120">
        <v>8</v>
      </c>
      <c r="GE120">
        <v>8</v>
      </c>
      <c r="GF120">
        <v>8</v>
      </c>
      <c r="GG120">
        <v>8</v>
      </c>
      <c r="GH120">
        <v>8</v>
      </c>
      <c r="GI120">
        <v>11</v>
      </c>
      <c r="GJ120">
        <v>11</v>
      </c>
      <c r="GK120">
        <v>12</v>
      </c>
      <c r="GL120">
        <v>13</v>
      </c>
      <c r="GM120">
        <v>14</v>
      </c>
      <c r="GN120">
        <v>14</v>
      </c>
      <c r="GO120">
        <v>14</v>
      </c>
      <c r="GP120">
        <v>15</v>
      </c>
      <c r="GQ120">
        <v>15</v>
      </c>
      <c r="GR120">
        <v>15</v>
      </c>
      <c r="GS120">
        <v>15</v>
      </c>
      <c r="GT120">
        <v>17</v>
      </c>
      <c r="GU120">
        <v>18</v>
      </c>
    </row>
    <row r="121" spans="1:203" x14ac:dyDescent="0.25">
      <c r="A121" s="2" t="s">
        <v>241</v>
      </c>
      <c r="I121" s="1"/>
      <c r="P121" s="1"/>
      <c r="Q121" s="1"/>
      <c r="R121" s="1"/>
      <c r="S121" s="1"/>
      <c r="T121" s="1"/>
      <c r="U121" s="1"/>
      <c r="V121" s="1"/>
      <c r="W121" s="1"/>
      <c r="X121" s="1"/>
      <c r="Y121" s="1">
        <v>1</v>
      </c>
      <c r="Z121" s="1">
        <v>1</v>
      </c>
      <c r="AA121">
        <v>1</v>
      </c>
      <c r="AB121">
        <v>1</v>
      </c>
      <c r="AC121" s="1">
        <v>1</v>
      </c>
      <c r="AD121" s="1">
        <v>1</v>
      </c>
      <c r="AE121" s="1">
        <v>4</v>
      </c>
      <c r="AF121" s="1">
        <v>6</v>
      </c>
      <c r="AG121" s="10">
        <v>6</v>
      </c>
      <c r="AH121" s="10">
        <v>6</v>
      </c>
      <c r="AI121" s="10">
        <v>6</v>
      </c>
      <c r="AJ121" s="10">
        <v>6</v>
      </c>
      <c r="AK121" s="10">
        <v>8</v>
      </c>
      <c r="AL121" s="10">
        <v>8</v>
      </c>
      <c r="AM121" s="10">
        <v>8</v>
      </c>
      <c r="AN121" s="10">
        <v>8</v>
      </c>
      <c r="AO121" s="10">
        <v>8</v>
      </c>
      <c r="AP121" s="10">
        <v>8</v>
      </c>
      <c r="AQ121" s="10">
        <v>8</v>
      </c>
      <c r="AR121" s="10">
        <v>20</v>
      </c>
      <c r="AS121" s="10">
        <v>28</v>
      </c>
      <c r="AT121" s="10">
        <v>28</v>
      </c>
      <c r="AU121" s="9">
        <v>28</v>
      </c>
      <c r="AV121" s="10">
        <v>28</v>
      </c>
      <c r="AW121" s="10">
        <v>28</v>
      </c>
      <c r="AX121">
        <v>28</v>
      </c>
      <c r="AY121" s="10">
        <v>28</v>
      </c>
      <c r="AZ121" s="10">
        <v>28</v>
      </c>
      <c r="BA121" s="11">
        <v>27</v>
      </c>
      <c r="BB121" s="10">
        <v>27</v>
      </c>
      <c r="BC121" s="10">
        <v>27</v>
      </c>
      <c r="BD121" s="10">
        <v>27</v>
      </c>
      <c r="BE121" s="10">
        <v>27</v>
      </c>
      <c r="BF121" s="10">
        <v>27</v>
      </c>
      <c r="BG121" s="10">
        <v>27</v>
      </c>
      <c r="BH121" s="10">
        <v>27</v>
      </c>
      <c r="BI121" s="10">
        <v>26</v>
      </c>
      <c r="BJ121" s="10">
        <v>26</v>
      </c>
      <c r="BK121" s="10">
        <v>26</v>
      </c>
      <c r="BL121" s="10">
        <v>26</v>
      </c>
      <c r="BM121" s="10">
        <v>46</v>
      </c>
      <c r="BN121" s="10">
        <v>46</v>
      </c>
      <c r="BO121" s="10">
        <v>47</v>
      </c>
      <c r="BP121" s="10">
        <v>46</v>
      </c>
      <c r="BQ121" s="10">
        <v>46</v>
      </c>
      <c r="BR121" s="10">
        <v>46</v>
      </c>
      <c r="BS121" s="10">
        <v>46</v>
      </c>
      <c r="BT121" s="10">
        <v>46</v>
      </c>
      <c r="BU121" s="10">
        <v>47</v>
      </c>
      <c r="BV121" s="10">
        <v>47</v>
      </c>
      <c r="BW121" s="10">
        <v>47</v>
      </c>
      <c r="BX121" s="10">
        <v>46</v>
      </c>
      <c r="BY121" s="10">
        <v>46</v>
      </c>
      <c r="BZ121" s="10">
        <v>46</v>
      </c>
      <c r="CA121" s="10">
        <v>46</v>
      </c>
      <c r="CB121" s="10">
        <v>46</v>
      </c>
      <c r="CC121" s="10">
        <v>46</v>
      </c>
      <c r="CD121" s="10">
        <v>46</v>
      </c>
      <c r="CE121" s="10">
        <v>46</v>
      </c>
      <c r="CF121" s="10">
        <v>46</v>
      </c>
      <c r="CG121" s="10">
        <v>46</v>
      </c>
      <c r="CH121" s="10">
        <v>46</v>
      </c>
      <c r="CI121" s="10">
        <v>46</v>
      </c>
      <c r="CJ121" s="10">
        <v>46</v>
      </c>
      <c r="CK121" s="10">
        <v>46</v>
      </c>
      <c r="CL121" s="10">
        <v>46</v>
      </c>
      <c r="CM121" s="10">
        <v>46</v>
      </c>
      <c r="CN121" s="10">
        <v>46</v>
      </c>
      <c r="CO121" s="10">
        <v>44</v>
      </c>
      <c r="CP121" s="10">
        <v>44</v>
      </c>
      <c r="CQ121" s="10">
        <v>44</v>
      </c>
      <c r="CR121" s="10">
        <v>44</v>
      </c>
      <c r="CS121" s="10">
        <v>44</v>
      </c>
      <c r="CT121" s="10">
        <v>44</v>
      </c>
      <c r="CU121" s="10">
        <v>44</v>
      </c>
      <c r="CV121" s="10">
        <v>44</v>
      </c>
      <c r="CW121" s="10">
        <v>42</v>
      </c>
      <c r="CX121" s="10">
        <v>43</v>
      </c>
      <c r="CY121" s="10">
        <v>43</v>
      </c>
      <c r="CZ121" s="10">
        <v>43</v>
      </c>
      <c r="DA121" s="10">
        <v>43</v>
      </c>
      <c r="DB121" s="22">
        <v>43</v>
      </c>
      <c r="DC121" s="22">
        <v>43</v>
      </c>
      <c r="DD121" s="22">
        <v>41</v>
      </c>
      <c r="DE121" s="22">
        <v>41</v>
      </c>
      <c r="DF121" s="22">
        <v>41</v>
      </c>
      <c r="DG121" s="22">
        <v>41</v>
      </c>
      <c r="DH121" s="22">
        <v>40</v>
      </c>
      <c r="DI121" s="22">
        <v>40</v>
      </c>
      <c r="DJ121" s="22">
        <v>40</v>
      </c>
      <c r="DK121" s="22">
        <v>40</v>
      </c>
      <c r="DL121">
        <v>39</v>
      </c>
      <c r="DM121">
        <v>39</v>
      </c>
      <c r="DN121">
        <v>39</v>
      </c>
      <c r="DO121">
        <v>39</v>
      </c>
      <c r="DP121">
        <v>39</v>
      </c>
      <c r="DQ121">
        <v>34</v>
      </c>
      <c r="DR121">
        <v>34</v>
      </c>
      <c r="DS121">
        <v>34</v>
      </c>
      <c r="DT121">
        <v>34</v>
      </c>
      <c r="DU121">
        <v>34</v>
      </c>
      <c r="DV121">
        <v>34</v>
      </c>
      <c r="DW121">
        <v>34</v>
      </c>
      <c r="DX121">
        <v>34</v>
      </c>
      <c r="DY121">
        <v>34</v>
      </c>
      <c r="DZ121">
        <v>34</v>
      </c>
      <c r="EA121">
        <v>34</v>
      </c>
      <c r="EB121">
        <v>34</v>
      </c>
      <c r="EC121">
        <v>34</v>
      </c>
      <c r="ED121">
        <v>32</v>
      </c>
      <c r="EE121">
        <v>32</v>
      </c>
      <c r="EF121">
        <v>32</v>
      </c>
      <c r="EG121">
        <v>30</v>
      </c>
      <c r="EH121">
        <v>30</v>
      </c>
      <c r="EI121">
        <v>30</v>
      </c>
      <c r="EJ121">
        <v>30</v>
      </c>
      <c r="EK121">
        <v>30</v>
      </c>
      <c r="EL121">
        <v>28</v>
      </c>
      <c r="EM121">
        <v>28</v>
      </c>
      <c r="EN121">
        <v>28</v>
      </c>
      <c r="EO121">
        <v>28</v>
      </c>
      <c r="EP121">
        <v>28</v>
      </c>
      <c r="EQ121">
        <v>26</v>
      </c>
      <c r="ER121">
        <v>26</v>
      </c>
      <c r="ES121">
        <v>26</v>
      </c>
      <c r="ET121">
        <v>26</v>
      </c>
      <c r="EU121">
        <v>26</v>
      </c>
      <c r="EV121">
        <v>26</v>
      </c>
      <c r="EW121">
        <v>26</v>
      </c>
      <c r="EX121" s="1">
        <v>26</v>
      </c>
      <c r="EY121" s="1">
        <v>26</v>
      </c>
      <c r="EZ121" s="1">
        <v>26</v>
      </c>
      <c r="FA121" s="1">
        <v>26</v>
      </c>
      <c r="FB121" s="1">
        <v>23</v>
      </c>
      <c r="FC121" s="1">
        <v>23</v>
      </c>
      <c r="FD121" s="1">
        <v>23</v>
      </c>
      <c r="FE121" s="1">
        <v>23</v>
      </c>
      <c r="FF121" s="1">
        <v>23</v>
      </c>
      <c r="FG121" s="1">
        <v>22</v>
      </c>
      <c r="FH121" s="1">
        <v>22</v>
      </c>
      <c r="FI121" s="1">
        <v>22</v>
      </c>
      <c r="FJ121" s="1">
        <v>22</v>
      </c>
      <c r="FK121" s="1">
        <v>22</v>
      </c>
      <c r="FL121" s="28">
        <v>20</v>
      </c>
      <c r="FM121" s="28">
        <v>20</v>
      </c>
      <c r="FN121" s="28">
        <v>20</v>
      </c>
      <c r="FO121" s="28">
        <v>20</v>
      </c>
      <c r="FP121" s="28">
        <v>20</v>
      </c>
      <c r="FQ121" s="28">
        <v>19</v>
      </c>
      <c r="FR121" s="28">
        <v>19</v>
      </c>
      <c r="FS121">
        <v>19</v>
      </c>
      <c r="FT121">
        <v>19</v>
      </c>
      <c r="FU121">
        <v>19</v>
      </c>
      <c r="FV121">
        <v>19</v>
      </c>
      <c r="FW121">
        <v>19</v>
      </c>
      <c r="FX121">
        <v>17</v>
      </c>
      <c r="FY121">
        <v>17</v>
      </c>
      <c r="FZ121">
        <v>17</v>
      </c>
      <c r="GA121">
        <v>17</v>
      </c>
      <c r="GB121">
        <v>17</v>
      </c>
      <c r="GC121">
        <v>17</v>
      </c>
      <c r="GD121">
        <v>17</v>
      </c>
      <c r="GE121">
        <v>17</v>
      </c>
      <c r="GF121">
        <v>20</v>
      </c>
      <c r="GG121">
        <v>20</v>
      </c>
      <c r="GH121">
        <v>19</v>
      </c>
      <c r="GI121">
        <v>19</v>
      </c>
      <c r="GJ121">
        <v>19</v>
      </c>
      <c r="GK121">
        <v>19</v>
      </c>
      <c r="GL121">
        <v>17</v>
      </c>
      <c r="GM121">
        <v>18</v>
      </c>
      <c r="GN121">
        <v>18</v>
      </c>
      <c r="GO121">
        <v>21</v>
      </c>
      <c r="GP121">
        <v>21</v>
      </c>
      <c r="GQ121">
        <v>18</v>
      </c>
      <c r="GR121">
        <v>18</v>
      </c>
      <c r="GS121">
        <v>18</v>
      </c>
      <c r="GT121">
        <v>19</v>
      </c>
      <c r="GU121">
        <v>18</v>
      </c>
    </row>
    <row r="122" spans="1:203" x14ac:dyDescent="0.25">
      <c r="A122" s="2" t="s">
        <v>139</v>
      </c>
      <c r="G122" s="3"/>
      <c r="O122" s="3"/>
      <c r="U122" s="1"/>
      <c r="V122" s="6"/>
      <c r="W122" s="1"/>
      <c r="X122" s="1"/>
      <c r="Y122" s="3"/>
      <c r="Z122" s="1"/>
      <c r="AA122" s="1"/>
      <c r="AB122" s="1"/>
      <c r="AC122" s="1"/>
      <c r="AD122" s="10"/>
      <c r="AE122" s="10"/>
      <c r="AF122" s="10"/>
      <c r="AG122" s="10"/>
      <c r="AH122" s="10"/>
      <c r="AI122" s="10"/>
      <c r="AJ122" s="10"/>
      <c r="AK122" s="11"/>
      <c r="AL122" s="11"/>
      <c r="AM122" s="11"/>
      <c r="AN122" s="10"/>
      <c r="AO122" s="11"/>
      <c r="AP122" s="10"/>
      <c r="AQ122" s="10"/>
      <c r="AR122" s="10"/>
      <c r="AS122" s="10"/>
      <c r="AT122" s="10"/>
      <c r="AU122" s="10"/>
      <c r="AV122" s="10"/>
      <c r="AW122" s="10"/>
      <c r="AY122" s="10">
        <v>1</v>
      </c>
      <c r="AZ122" s="10">
        <v>1</v>
      </c>
      <c r="BA122" s="10">
        <v>2</v>
      </c>
      <c r="BB122" s="10">
        <v>2</v>
      </c>
      <c r="BC122" s="10">
        <v>2</v>
      </c>
      <c r="BD122" s="10">
        <v>2</v>
      </c>
      <c r="BE122" s="10">
        <v>2</v>
      </c>
      <c r="BF122" s="10">
        <v>2</v>
      </c>
      <c r="BG122" s="10">
        <v>2</v>
      </c>
      <c r="BH122" s="10">
        <v>2</v>
      </c>
      <c r="BI122" s="10">
        <v>2</v>
      </c>
      <c r="BJ122" s="10">
        <v>2</v>
      </c>
      <c r="BK122" s="10">
        <v>2</v>
      </c>
      <c r="BL122" s="10">
        <v>2</v>
      </c>
      <c r="BM122" s="10">
        <v>2</v>
      </c>
      <c r="BN122" s="10">
        <v>2</v>
      </c>
      <c r="BO122" s="10">
        <v>2</v>
      </c>
      <c r="BP122" s="10">
        <v>3</v>
      </c>
      <c r="BQ122" s="10">
        <v>3</v>
      </c>
      <c r="BR122" s="10">
        <v>3</v>
      </c>
      <c r="BS122" s="10">
        <v>3</v>
      </c>
      <c r="BT122" s="10">
        <v>3</v>
      </c>
      <c r="BU122" s="10">
        <v>3</v>
      </c>
      <c r="BV122" s="10">
        <v>3</v>
      </c>
      <c r="BW122" s="10">
        <v>3</v>
      </c>
      <c r="BX122" s="10">
        <v>3</v>
      </c>
      <c r="BY122" s="10">
        <v>3</v>
      </c>
      <c r="BZ122" s="10">
        <v>3</v>
      </c>
      <c r="CA122" s="10">
        <v>3</v>
      </c>
      <c r="CB122" s="10">
        <v>3</v>
      </c>
      <c r="CC122" s="10">
        <v>3</v>
      </c>
      <c r="CD122" s="10">
        <v>3</v>
      </c>
      <c r="CE122" s="10">
        <v>3</v>
      </c>
      <c r="CF122" s="10">
        <v>3</v>
      </c>
      <c r="CG122" s="10">
        <v>3</v>
      </c>
      <c r="CH122" s="10">
        <v>3</v>
      </c>
      <c r="CI122" s="10">
        <v>3</v>
      </c>
      <c r="CJ122" s="10">
        <v>4</v>
      </c>
      <c r="CK122" s="10">
        <v>4</v>
      </c>
      <c r="CL122" s="10">
        <v>4</v>
      </c>
      <c r="CM122" s="10">
        <v>4</v>
      </c>
      <c r="CN122" s="10">
        <v>4</v>
      </c>
      <c r="CO122" s="10">
        <v>4</v>
      </c>
      <c r="CP122" s="10">
        <v>4</v>
      </c>
      <c r="CQ122" s="10">
        <v>4</v>
      </c>
      <c r="CR122" s="10">
        <v>4</v>
      </c>
      <c r="CS122" s="10">
        <v>4</v>
      </c>
      <c r="CT122" s="10">
        <v>4</v>
      </c>
      <c r="CU122" s="10">
        <v>4</v>
      </c>
      <c r="CV122" s="10">
        <v>4</v>
      </c>
      <c r="CW122" s="10">
        <v>4</v>
      </c>
      <c r="CX122" s="10">
        <v>4</v>
      </c>
      <c r="CY122" s="10">
        <v>4</v>
      </c>
      <c r="CZ122" s="10">
        <v>4</v>
      </c>
      <c r="DA122" s="10">
        <v>5</v>
      </c>
      <c r="DB122" s="10">
        <v>5</v>
      </c>
      <c r="DC122" s="10">
        <v>5</v>
      </c>
      <c r="DD122" s="10">
        <v>5</v>
      </c>
      <c r="DE122" s="22">
        <v>5</v>
      </c>
      <c r="DF122" s="22">
        <v>5</v>
      </c>
      <c r="DG122" s="22">
        <v>5</v>
      </c>
      <c r="DH122" s="22">
        <v>5</v>
      </c>
      <c r="DI122" s="22">
        <v>5</v>
      </c>
      <c r="DJ122" s="22">
        <v>5</v>
      </c>
      <c r="DK122" s="22">
        <v>5</v>
      </c>
      <c r="DL122">
        <v>5</v>
      </c>
      <c r="DM122">
        <v>5</v>
      </c>
      <c r="DN122">
        <v>5</v>
      </c>
      <c r="DO122">
        <v>5</v>
      </c>
      <c r="DP122">
        <v>5</v>
      </c>
      <c r="DQ122">
        <v>5</v>
      </c>
      <c r="DR122">
        <v>5</v>
      </c>
      <c r="DS122">
        <v>5</v>
      </c>
      <c r="DT122">
        <v>5</v>
      </c>
      <c r="DU122">
        <v>5</v>
      </c>
      <c r="DV122">
        <v>5</v>
      </c>
      <c r="DW122">
        <v>5</v>
      </c>
      <c r="DX122">
        <v>5</v>
      </c>
      <c r="DY122">
        <v>5</v>
      </c>
      <c r="DZ122">
        <v>5</v>
      </c>
      <c r="EA122">
        <v>5</v>
      </c>
      <c r="EB122">
        <v>5</v>
      </c>
      <c r="EC122">
        <v>5</v>
      </c>
      <c r="ED122">
        <v>5</v>
      </c>
      <c r="EE122">
        <v>5</v>
      </c>
      <c r="EF122">
        <v>5</v>
      </c>
      <c r="EG122">
        <v>5</v>
      </c>
      <c r="EH122">
        <v>7</v>
      </c>
      <c r="EI122">
        <v>7</v>
      </c>
      <c r="EJ122">
        <v>7</v>
      </c>
      <c r="EK122">
        <v>7</v>
      </c>
      <c r="EL122">
        <v>7</v>
      </c>
      <c r="EM122">
        <v>9</v>
      </c>
      <c r="EN122">
        <v>9</v>
      </c>
      <c r="EO122">
        <v>9</v>
      </c>
      <c r="EP122">
        <v>9</v>
      </c>
      <c r="EQ122" s="1">
        <v>9</v>
      </c>
      <c r="ER122" s="1">
        <v>9</v>
      </c>
      <c r="ES122" s="1">
        <v>9</v>
      </c>
      <c r="ET122" s="1">
        <v>9</v>
      </c>
      <c r="EU122" s="1">
        <v>11</v>
      </c>
      <c r="EV122" s="1">
        <v>11</v>
      </c>
      <c r="EW122" s="1">
        <v>11</v>
      </c>
      <c r="EX122" s="1">
        <v>11</v>
      </c>
      <c r="EY122" s="1">
        <v>11</v>
      </c>
      <c r="EZ122" s="1">
        <v>11</v>
      </c>
      <c r="FA122" s="1">
        <v>11</v>
      </c>
      <c r="FB122" s="1">
        <v>11</v>
      </c>
      <c r="FC122" s="1">
        <v>11</v>
      </c>
      <c r="FD122" s="1">
        <v>11</v>
      </c>
      <c r="FE122" s="1">
        <v>11</v>
      </c>
      <c r="FF122" s="1">
        <v>11</v>
      </c>
      <c r="FG122" s="1">
        <v>11</v>
      </c>
      <c r="FH122" s="1">
        <v>11</v>
      </c>
      <c r="FI122" s="1">
        <v>14</v>
      </c>
      <c r="FJ122" s="1">
        <v>14</v>
      </c>
      <c r="FK122" s="1">
        <v>14</v>
      </c>
      <c r="FL122" s="28">
        <v>14</v>
      </c>
      <c r="FM122" s="28">
        <v>14</v>
      </c>
      <c r="FN122" s="28">
        <v>14</v>
      </c>
      <c r="FO122" s="28">
        <v>14</v>
      </c>
      <c r="FP122" s="28">
        <v>14</v>
      </c>
      <c r="FQ122" s="28">
        <v>14</v>
      </c>
      <c r="FR122" s="28">
        <v>14</v>
      </c>
      <c r="FS122">
        <v>14</v>
      </c>
      <c r="FT122">
        <v>14</v>
      </c>
      <c r="FU122">
        <v>14</v>
      </c>
      <c r="FV122">
        <v>14</v>
      </c>
      <c r="FW122">
        <v>14</v>
      </c>
      <c r="FX122">
        <v>14</v>
      </c>
      <c r="FY122">
        <v>14</v>
      </c>
      <c r="FZ122">
        <v>14</v>
      </c>
      <c r="GA122">
        <v>14</v>
      </c>
      <c r="GB122">
        <v>14</v>
      </c>
      <c r="GC122">
        <v>14</v>
      </c>
      <c r="GD122">
        <v>14</v>
      </c>
      <c r="GE122">
        <v>14</v>
      </c>
      <c r="GF122">
        <v>14</v>
      </c>
      <c r="GG122">
        <v>14</v>
      </c>
      <c r="GH122">
        <v>14</v>
      </c>
      <c r="GI122">
        <v>14</v>
      </c>
      <c r="GJ122">
        <v>14</v>
      </c>
      <c r="GK122">
        <v>14</v>
      </c>
      <c r="GL122">
        <v>14</v>
      </c>
      <c r="GM122">
        <v>15</v>
      </c>
      <c r="GN122">
        <v>15</v>
      </c>
      <c r="GO122">
        <v>15</v>
      </c>
      <c r="GP122">
        <v>15</v>
      </c>
      <c r="GQ122">
        <v>16</v>
      </c>
      <c r="GR122">
        <v>16</v>
      </c>
      <c r="GS122">
        <v>16</v>
      </c>
      <c r="GT122">
        <v>16</v>
      </c>
      <c r="GU122">
        <v>17</v>
      </c>
    </row>
    <row r="123" spans="1:203" x14ac:dyDescent="0.25">
      <c r="A123" s="2" t="s">
        <v>234</v>
      </c>
      <c r="J123" s="1"/>
      <c r="K123" s="1"/>
      <c r="L123" s="3"/>
      <c r="M123" s="1"/>
      <c r="N123" s="1"/>
      <c r="O123" s="1"/>
      <c r="P123" s="1"/>
      <c r="Q123" s="1"/>
      <c r="R123" s="1"/>
      <c r="S123" s="3"/>
      <c r="T123" s="1"/>
      <c r="U123" s="1"/>
      <c r="V123" s="1"/>
      <c r="W123" s="1"/>
      <c r="X123" s="1"/>
      <c r="Y123" s="1"/>
      <c r="Z123" s="3"/>
      <c r="AA123" s="1"/>
      <c r="AB123" s="1"/>
      <c r="AC123" s="1"/>
      <c r="AD123" s="1"/>
      <c r="AE123" s="1"/>
      <c r="AF123" s="1"/>
      <c r="AG123" s="10"/>
      <c r="AH123" s="10"/>
      <c r="AI123" s="10"/>
      <c r="AJ123" s="10"/>
      <c r="AK123" s="10"/>
      <c r="AL123" s="10"/>
      <c r="AM123" s="11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CA123" s="10"/>
      <c r="CI123" s="10"/>
      <c r="CK123" s="10"/>
      <c r="CM123" s="10"/>
      <c r="CS123" s="10"/>
      <c r="CT123" s="10"/>
      <c r="CV123" s="10"/>
      <c r="CZ123" s="10"/>
      <c r="DB123" s="22"/>
      <c r="DC123" s="22"/>
      <c r="DD123" s="22"/>
      <c r="DE123" s="22"/>
      <c r="DF123" s="22"/>
      <c r="DH123" s="22">
        <v>1</v>
      </c>
      <c r="DI123" s="22">
        <v>1</v>
      </c>
      <c r="DJ123" s="22">
        <v>1</v>
      </c>
      <c r="DK123" s="22">
        <v>1</v>
      </c>
      <c r="DL123">
        <v>1</v>
      </c>
      <c r="DM123">
        <v>2</v>
      </c>
      <c r="DN123">
        <v>2</v>
      </c>
      <c r="DO123">
        <v>2</v>
      </c>
      <c r="DP123">
        <v>2</v>
      </c>
      <c r="DQ123">
        <v>2</v>
      </c>
      <c r="DR123">
        <v>2</v>
      </c>
      <c r="DS123">
        <v>2</v>
      </c>
      <c r="DT123">
        <v>2</v>
      </c>
      <c r="DU123">
        <v>2</v>
      </c>
      <c r="DV123">
        <v>2</v>
      </c>
      <c r="DW123">
        <v>2</v>
      </c>
      <c r="DX123">
        <v>2</v>
      </c>
      <c r="DY123">
        <v>2</v>
      </c>
      <c r="DZ123">
        <v>2</v>
      </c>
      <c r="EA123">
        <v>2</v>
      </c>
      <c r="EB123">
        <v>2</v>
      </c>
      <c r="EC123">
        <v>2</v>
      </c>
      <c r="ED123">
        <v>2</v>
      </c>
      <c r="EE123">
        <v>2</v>
      </c>
      <c r="EF123">
        <v>2</v>
      </c>
      <c r="EG123">
        <v>2</v>
      </c>
      <c r="EH123">
        <v>2</v>
      </c>
      <c r="EI123">
        <v>2</v>
      </c>
      <c r="EJ123">
        <v>2</v>
      </c>
      <c r="EK123">
        <v>2</v>
      </c>
      <c r="EL123">
        <v>2</v>
      </c>
      <c r="EM123">
        <v>2</v>
      </c>
      <c r="EN123">
        <v>2</v>
      </c>
      <c r="EO123">
        <v>2</v>
      </c>
      <c r="EP123">
        <v>2</v>
      </c>
      <c r="EQ123">
        <v>2</v>
      </c>
      <c r="ER123">
        <v>2</v>
      </c>
      <c r="ES123">
        <v>2</v>
      </c>
      <c r="ET123">
        <v>2</v>
      </c>
      <c r="EU123" s="1">
        <v>2</v>
      </c>
      <c r="EV123" s="1">
        <v>2</v>
      </c>
      <c r="EW123" s="1">
        <v>2</v>
      </c>
      <c r="EX123" s="1">
        <v>2</v>
      </c>
      <c r="EY123" s="1">
        <v>2</v>
      </c>
      <c r="EZ123" s="1">
        <v>4</v>
      </c>
      <c r="FA123" s="1">
        <v>4</v>
      </c>
      <c r="FB123" s="1">
        <v>4</v>
      </c>
      <c r="FC123" s="1">
        <v>4</v>
      </c>
      <c r="FD123" s="1">
        <v>4</v>
      </c>
      <c r="FE123" s="1">
        <v>4</v>
      </c>
      <c r="FF123" s="1">
        <v>4</v>
      </c>
      <c r="FG123" s="1">
        <v>4</v>
      </c>
      <c r="FH123" s="1">
        <v>4</v>
      </c>
      <c r="FI123" s="1">
        <v>4</v>
      </c>
      <c r="FJ123" s="1">
        <v>4</v>
      </c>
      <c r="FK123" s="1">
        <v>4</v>
      </c>
      <c r="FL123" s="28">
        <v>6</v>
      </c>
      <c r="FM123" s="28">
        <v>6</v>
      </c>
      <c r="FN123" s="28">
        <v>6</v>
      </c>
      <c r="FO123" s="28">
        <v>6</v>
      </c>
      <c r="FP123" s="28">
        <v>6</v>
      </c>
      <c r="FQ123" s="28">
        <v>8</v>
      </c>
      <c r="FR123" s="28">
        <v>8</v>
      </c>
      <c r="FS123">
        <v>8</v>
      </c>
      <c r="FT123">
        <v>8</v>
      </c>
      <c r="FU123">
        <v>9</v>
      </c>
      <c r="FV123">
        <v>9</v>
      </c>
      <c r="FW123">
        <v>9</v>
      </c>
      <c r="FX123">
        <v>9</v>
      </c>
      <c r="FY123">
        <v>9</v>
      </c>
      <c r="FZ123">
        <v>9</v>
      </c>
      <c r="GA123">
        <v>9</v>
      </c>
      <c r="GB123">
        <v>9</v>
      </c>
      <c r="GC123">
        <v>9</v>
      </c>
      <c r="GD123">
        <v>9</v>
      </c>
      <c r="GE123">
        <v>9</v>
      </c>
      <c r="GF123">
        <v>9</v>
      </c>
      <c r="GG123">
        <v>9</v>
      </c>
      <c r="GH123">
        <v>9</v>
      </c>
      <c r="GI123">
        <v>9</v>
      </c>
      <c r="GJ123">
        <v>11</v>
      </c>
      <c r="GK123">
        <v>11</v>
      </c>
      <c r="GL123">
        <v>11</v>
      </c>
      <c r="GM123">
        <v>11</v>
      </c>
      <c r="GN123">
        <v>11</v>
      </c>
      <c r="GO123">
        <v>11</v>
      </c>
      <c r="GP123">
        <v>11</v>
      </c>
      <c r="GQ123">
        <v>11</v>
      </c>
      <c r="GR123">
        <v>11</v>
      </c>
      <c r="GS123">
        <v>12</v>
      </c>
      <c r="GT123">
        <v>12</v>
      </c>
      <c r="GU123">
        <v>17</v>
      </c>
    </row>
    <row r="124" spans="1:203" x14ac:dyDescent="0.25">
      <c r="A124" s="2" t="s">
        <v>147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>
        <v>3</v>
      </c>
      <c r="BB124" s="10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  <c r="BO124">
        <v>1</v>
      </c>
      <c r="BP124">
        <v>1</v>
      </c>
      <c r="BQ124">
        <v>1</v>
      </c>
      <c r="BR124">
        <v>1</v>
      </c>
      <c r="BS124">
        <v>1</v>
      </c>
      <c r="BT124">
        <v>1</v>
      </c>
      <c r="BU124">
        <v>1</v>
      </c>
      <c r="BV124">
        <v>1</v>
      </c>
      <c r="BW124" s="10">
        <v>1</v>
      </c>
      <c r="BX124" s="10">
        <v>1</v>
      </c>
      <c r="BY124" s="10">
        <v>2</v>
      </c>
      <c r="BZ124" s="10">
        <v>2</v>
      </c>
      <c r="CA124" s="10">
        <v>2</v>
      </c>
      <c r="CB124" s="10">
        <v>2</v>
      </c>
      <c r="CC124" s="10">
        <v>2</v>
      </c>
      <c r="CD124" s="10">
        <v>2</v>
      </c>
      <c r="CE124" s="10">
        <v>2</v>
      </c>
      <c r="CF124" s="10">
        <v>2</v>
      </c>
      <c r="CG124" s="10">
        <v>2</v>
      </c>
      <c r="CH124" s="10">
        <v>3</v>
      </c>
      <c r="CI124" s="10">
        <v>3</v>
      </c>
      <c r="CJ124" s="10">
        <v>3</v>
      </c>
      <c r="CK124" s="10">
        <v>3</v>
      </c>
      <c r="CL124" s="10">
        <v>4</v>
      </c>
      <c r="CM124" s="10">
        <v>4</v>
      </c>
      <c r="CN124" s="10">
        <v>4</v>
      </c>
      <c r="CO124" s="10">
        <v>3</v>
      </c>
      <c r="CP124" s="10">
        <v>3</v>
      </c>
      <c r="CQ124" s="10">
        <v>4</v>
      </c>
      <c r="CR124" s="10">
        <v>4</v>
      </c>
      <c r="CS124" s="10">
        <v>4</v>
      </c>
      <c r="CT124" s="10">
        <v>9</v>
      </c>
      <c r="CU124" s="10">
        <v>9</v>
      </c>
      <c r="CV124" s="22">
        <v>9</v>
      </c>
      <c r="CW124" s="22">
        <v>9</v>
      </c>
      <c r="CX124" s="22">
        <v>10</v>
      </c>
      <c r="CY124" s="22">
        <v>10</v>
      </c>
      <c r="CZ124" s="22">
        <v>10</v>
      </c>
      <c r="DA124" s="22">
        <v>10</v>
      </c>
      <c r="DB124" s="22">
        <v>12</v>
      </c>
      <c r="DC124" s="22">
        <v>12</v>
      </c>
      <c r="DD124" s="22">
        <v>25</v>
      </c>
      <c r="DE124" s="22">
        <v>26</v>
      </c>
      <c r="DF124" s="22">
        <v>26</v>
      </c>
      <c r="DG124" s="22">
        <v>26</v>
      </c>
      <c r="DH124" s="22">
        <v>26</v>
      </c>
      <c r="DI124" s="22">
        <v>26</v>
      </c>
      <c r="DJ124" s="22">
        <v>26</v>
      </c>
      <c r="DK124" s="22">
        <v>26</v>
      </c>
      <c r="DL124">
        <v>27</v>
      </c>
      <c r="DM124">
        <v>27</v>
      </c>
      <c r="DN124">
        <v>27</v>
      </c>
      <c r="DO124">
        <v>27</v>
      </c>
      <c r="DP124">
        <v>27</v>
      </c>
      <c r="DQ124">
        <v>24</v>
      </c>
      <c r="DR124">
        <v>24</v>
      </c>
      <c r="DS124">
        <v>24</v>
      </c>
      <c r="DT124">
        <v>24</v>
      </c>
      <c r="DU124">
        <v>24</v>
      </c>
      <c r="DV124">
        <v>24</v>
      </c>
      <c r="DW124">
        <v>24</v>
      </c>
      <c r="DX124">
        <v>24</v>
      </c>
      <c r="DY124">
        <v>24</v>
      </c>
      <c r="DZ124">
        <v>24</v>
      </c>
      <c r="EA124">
        <v>24</v>
      </c>
      <c r="EB124">
        <v>24</v>
      </c>
      <c r="EC124">
        <v>24</v>
      </c>
      <c r="ED124">
        <v>24</v>
      </c>
      <c r="EE124">
        <v>24</v>
      </c>
      <c r="EF124">
        <v>24</v>
      </c>
      <c r="EG124">
        <v>23</v>
      </c>
      <c r="EH124">
        <v>23</v>
      </c>
      <c r="EI124">
        <v>23</v>
      </c>
      <c r="EJ124">
        <v>23</v>
      </c>
      <c r="EK124">
        <v>23</v>
      </c>
      <c r="EL124">
        <v>23</v>
      </c>
      <c r="EM124">
        <v>23</v>
      </c>
      <c r="EN124">
        <v>23</v>
      </c>
      <c r="EO124">
        <v>23</v>
      </c>
      <c r="EP124">
        <v>23</v>
      </c>
      <c r="EQ124">
        <v>23</v>
      </c>
      <c r="ER124">
        <v>23</v>
      </c>
      <c r="ES124">
        <v>23</v>
      </c>
      <c r="ET124">
        <v>23</v>
      </c>
      <c r="EU124" s="1">
        <v>23</v>
      </c>
      <c r="EV124" s="1">
        <v>23</v>
      </c>
      <c r="EW124" s="1">
        <v>23</v>
      </c>
      <c r="EX124" s="1">
        <v>23</v>
      </c>
      <c r="EY124" s="1">
        <v>23</v>
      </c>
      <c r="EZ124" s="1">
        <v>23</v>
      </c>
      <c r="FA124" s="1">
        <v>23</v>
      </c>
      <c r="FB124" s="1">
        <v>23</v>
      </c>
      <c r="FC124" s="1">
        <v>23</v>
      </c>
      <c r="FD124" s="1">
        <v>23</v>
      </c>
      <c r="FE124" s="1">
        <v>23</v>
      </c>
      <c r="FF124" s="1">
        <v>23</v>
      </c>
      <c r="FG124" s="1">
        <v>22</v>
      </c>
      <c r="FH124" s="1">
        <v>22</v>
      </c>
      <c r="FI124" s="1">
        <v>22</v>
      </c>
      <c r="FJ124" s="1">
        <v>22</v>
      </c>
      <c r="FK124" s="1">
        <v>22</v>
      </c>
      <c r="FL124" s="28">
        <v>20</v>
      </c>
      <c r="FM124" s="28">
        <v>20</v>
      </c>
      <c r="FN124" s="28">
        <v>20</v>
      </c>
      <c r="FO124" s="28">
        <v>19</v>
      </c>
      <c r="FP124" s="28">
        <v>19</v>
      </c>
      <c r="FQ124" s="28">
        <v>19</v>
      </c>
      <c r="FR124" s="28">
        <v>19</v>
      </c>
      <c r="FS124">
        <v>19</v>
      </c>
      <c r="FT124">
        <v>19</v>
      </c>
      <c r="FU124">
        <v>19</v>
      </c>
      <c r="FV124">
        <v>19</v>
      </c>
      <c r="FW124">
        <v>19</v>
      </c>
      <c r="FX124">
        <v>17</v>
      </c>
      <c r="FY124">
        <v>17</v>
      </c>
      <c r="FZ124">
        <v>17</v>
      </c>
      <c r="GA124">
        <v>17</v>
      </c>
      <c r="GB124">
        <v>17</v>
      </c>
      <c r="GC124">
        <v>17</v>
      </c>
      <c r="GD124">
        <v>17</v>
      </c>
      <c r="GE124">
        <v>17</v>
      </c>
      <c r="GF124">
        <v>17</v>
      </c>
      <c r="GG124">
        <v>17</v>
      </c>
      <c r="GH124">
        <v>17</v>
      </c>
      <c r="GI124">
        <v>17</v>
      </c>
      <c r="GJ124">
        <v>17</v>
      </c>
      <c r="GK124">
        <v>17</v>
      </c>
      <c r="GL124">
        <v>17</v>
      </c>
      <c r="GM124">
        <v>17</v>
      </c>
      <c r="GN124">
        <v>17</v>
      </c>
      <c r="GO124">
        <v>17</v>
      </c>
      <c r="GP124">
        <v>17</v>
      </c>
      <c r="GQ124">
        <v>15</v>
      </c>
      <c r="GR124">
        <v>15</v>
      </c>
      <c r="GS124">
        <v>15</v>
      </c>
      <c r="GT124">
        <v>15</v>
      </c>
      <c r="GU124">
        <v>15</v>
      </c>
    </row>
    <row r="125" spans="1:203" x14ac:dyDescent="0.25">
      <c r="A125" s="2" t="s">
        <v>148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>
        <v>1</v>
      </c>
      <c r="BB125" s="10">
        <v>1</v>
      </c>
      <c r="BC125" s="10">
        <v>1</v>
      </c>
      <c r="BD125" s="10">
        <v>1</v>
      </c>
      <c r="BE125" s="10">
        <v>1</v>
      </c>
      <c r="BF125" s="10">
        <v>1</v>
      </c>
      <c r="BG125" s="10">
        <v>1</v>
      </c>
      <c r="BH125" s="10">
        <v>1</v>
      </c>
      <c r="BI125" s="10">
        <v>1</v>
      </c>
      <c r="BJ125" s="10">
        <v>1</v>
      </c>
      <c r="BK125" s="10">
        <v>1</v>
      </c>
      <c r="BL125" s="10">
        <v>1</v>
      </c>
      <c r="BM125" s="10">
        <v>1</v>
      </c>
      <c r="BN125" s="10">
        <v>1</v>
      </c>
      <c r="BO125" s="10">
        <v>1</v>
      </c>
      <c r="BP125" s="10">
        <v>1</v>
      </c>
      <c r="BQ125" s="10">
        <v>1</v>
      </c>
      <c r="BR125" s="10">
        <v>1</v>
      </c>
      <c r="BS125" s="10">
        <v>1</v>
      </c>
      <c r="BT125" s="10">
        <v>1</v>
      </c>
      <c r="BU125" s="10">
        <v>1</v>
      </c>
      <c r="BV125" s="10">
        <v>1</v>
      </c>
      <c r="BW125" s="10">
        <v>1</v>
      </c>
      <c r="BX125" s="10">
        <v>1</v>
      </c>
      <c r="BY125" s="10">
        <v>1</v>
      </c>
      <c r="BZ125" s="10">
        <v>1</v>
      </c>
      <c r="CA125" s="10">
        <v>1</v>
      </c>
      <c r="CB125" s="10">
        <v>1</v>
      </c>
      <c r="CC125" s="10">
        <v>1</v>
      </c>
      <c r="CD125" s="10">
        <v>1</v>
      </c>
      <c r="CE125" s="10">
        <v>1</v>
      </c>
      <c r="CF125" s="10">
        <v>1</v>
      </c>
      <c r="CG125" s="10">
        <v>1</v>
      </c>
      <c r="CH125" s="10">
        <v>1</v>
      </c>
      <c r="CI125" s="10">
        <v>1</v>
      </c>
      <c r="CJ125" s="10">
        <v>1</v>
      </c>
      <c r="CK125" s="10">
        <v>1</v>
      </c>
      <c r="CL125" s="10">
        <v>1</v>
      </c>
      <c r="CM125" s="10">
        <v>1</v>
      </c>
      <c r="CN125" s="10">
        <v>2</v>
      </c>
      <c r="CO125" s="10">
        <v>2</v>
      </c>
      <c r="CP125" s="10">
        <v>2</v>
      </c>
      <c r="CQ125" s="10">
        <v>2</v>
      </c>
      <c r="CR125" s="10">
        <v>2</v>
      </c>
      <c r="CS125" s="10">
        <v>2</v>
      </c>
      <c r="CT125" s="10">
        <v>2</v>
      </c>
      <c r="CU125" s="10">
        <v>2</v>
      </c>
      <c r="CV125" s="10">
        <v>2</v>
      </c>
      <c r="CW125" s="22">
        <v>2</v>
      </c>
      <c r="CX125" s="22">
        <v>4</v>
      </c>
      <c r="CY125" s="22">
        <v>4</v>
      </c>
      <c r="CZ125" s="22">
        <v>4</v>
      </c>
      <c r="DA125" s="22">
        <v>4</v>
      </c>
      <c r="DB125" s="22">
        <v>4</v>
      </c>
      <c r="DC125" s="22">
        <v>4</v>
      </c>
      <c r="DD125" s="22">
        <v>5</v>
      </c>
      <c r="DE125" s="22">
        <v>5</v>
      </c>
      <c r="DF125" s="22">
        <v>5</v>
      </c>
      <c r="DG125" s="22">
        <v>6</v>
      </c>
      <c r="DH125" s="22">
        <v>6</v>
      </c>
      <c r="DI125" s="22">
        <v>6</v>
      </c>
      <c r="DJ125" s="22">
        <v>7</v>
      </c>
      <c r="DK125" s="22">
        <v>7</v>
      </c>
      <c r="DL125">
        <v>7</v>
      </c>
      <c r="DM125">
        <v>7</v>
      </c>
      <c r="DN125">
        <v>7</v>
      </c>
      <c r="DO125">
        <v>7</v>
      </c>
      <c r="DP125">
        <v>7</v>
      </c>
      <c r="DQ125">
        <v>7</v>
      </c>
      <c r="DR125">
        <v>7</v>
      </c>
      <c r="DS125">
        <v>7</v>
      </c>
      <c r="DT125">
        <v>7</v>
      </c>
      <c r="DU125">
        <v>7</v>
      </c>
      <c r="DV125">
        <v>7</v>
      </c>
      <c r="DW125">
        <v>7</v>
      </c>
      <c r="DX125">
        <v>7</v>
      </c>
      <c r="DY125">
        <v>7</v>
      </c>
      <c r="DZ125">
        <v>7</v>
      </c>
      <c r="EA125">
        <v>7</v>
      </c>
      <c r="EB125">
        <v>7</v>
      </c>
      <c r="EC125">
        <v>7</v>
      </c>
      <c r="ED125">
        <v>7</v>
      </c>
      <c r="EE125">
        <v>7</v>
      </c>
      <c r="EF125">
        <v>7</v>
      </c>
      <c r="EG125">
        <v>7</v>
      </c>
      <c r="EH125">
        <v>7</v>
      </c>
      <c r="EI125">
        <v>7</v>
      </c>
      <c r="EJ125">
        <v>7</v>
      </c>
      <c r="EK125">
        <v>7</v>
      </c>
      <c r="EL125">
        <v>7</v>
      </c>
      <c r="EM125">
        <v>10</v>
      </c>
      <c r="EN125">
        <v>10</v>
      </c>
      <c r="EO125">
        <v>10</v>
      </c>
      <c r="EP125">
        <v>10</v>
      </c>
      <c r="EQ125">
        <v>10</v>
      </c>
      <c r="ER125" s="1">
        <v>10</v>
      </c>
      <c r="ES125" s="1">
        <v>11</v>
      </c>
      <c r="ET125" s="1">
        <v>11</v>
      </c>
      <c r="EU125" s="1">
        <v>11</v>
      </c>
      <c r="EV125" s="1">
        <v>11</v>
      </c>
      <c r="EW125" s="1">
        <v>11</v>
      </c>
      <c r="EX125" s="1">
        <v>11</v>
      </c>
      <c r="EY125" s="1">
        <v>12</v>
      </c>
      <c r="EZ125" s="1">
        <v>12</v>
      </c>
      <c r="FA125" s="1">
        <v>12</v>
      </c>
      <c r="FB125" s="1">
        <v>12</v>
      </c>
      <c r="FC125" s="1">
        <v>12</v>
      </c>
      <c r="FD125" s="1">
        <v>12</v>
      </c>
      <c r="FE125" s="1">
        <v>12</v>
      </c>
      <c r="FF125" s="1">
        <v>12</v>
      </c>
      <c r="FG125" s="1">
        <v>12</v>
      </c>
      <c r="FH125" s="1">
        <v>12</v>
      </c>
      <c r="FI125" s="1">
        <v>14</v>
      </c>
      <c r="FJ125" s="1">
        <v>14</v>
      </c>
      <c r="FK125" s="1">
        <v>14</v>
      </c>
      <c r="FL125" s="28">
        <v>14</v>
      </c>
      <c r="FM125" s="28">
        <v>14</v>
      </c>
      <c r="FN125" s="28">
        <v>14</v>
      </c>
      <c r="FO125" s="28">
        <v>15</v>
      </c>
      <c r="FP125" s="28">
        <v>15</v>
      </c>
      <c r="FQ125" s="28">
        <v>15</v>
      </c>
      <c r="FR125" s="28">
        <v>15</v>
      </c>
      <c r="FS125">
        <v>15</v>
      </c>
      <c r="FT125">
        <v>15</v>
      </c>
      <c r="FU125">
        <v>15</v>
      </c>
      <c r="FV125">
        <v>15</v>
      </c>
      <c r="FW125">
        <v>15</v>
      </c>
      <c r="FX125" s="28">
        <v>17</v>
      </c>
      <c r="FY125" s="28">
        <v>17</v>
      </c>
      <c r="FZ125" s="28">
        <v>17</v>
      </c>
      <c r="GA125" s="28">
        <v>17</v>
      </c>
      <c r="GB125" s="28">
        <v>17</v>
      </c>
      <c r="GC125">
        <v>17</v>
      </c>
      <c r="GD125">
        <v>17</v>
      </c>
      <c r="GE125">
        <v>17</v>
      </c>
      <c r="GF125">
        <v>17</v>
      </c>
      <c r="GG125">
        <v>17</v>
      </c>
      <c r="GH125">
        <v>16</v>
      </c>
      <c r="GI125">
        <v>16</v>
      </c>
      <c r="GJ125">
        <v>17</v>
      </c>
      <c r="GK125">
        <v>17</v>
      </c>
      <c r="GL125">
        <v>17</v>
      </c>
      <c r="GM125">
        <v>16</v>
      </c>
      <c r="GN125">
        <v>16</v>
      </c>
      <c r="GO125">
        <v>16</v>
      </c>
      <c r="GP125">
        <v>16</v>
      </c>
      <c r="GQ125">
        <v>15</v>
      </c>
      <c r="GR125">
        <v>15</v>
      </c>
      <c r="GS125">
        <v>15</v>
      </c>
      <c r="GT125">
        <v>15</v>
      </c>
      <c r="GU125">
        <v>15</v>
      </c>
    </row>
    <row r="126" spans="1:203" ht="30" x14ac:dyDescent="0.25">
      <c r="A126" s="2" t="s">
        <v>128</v>
      </c>
      <c r="J126" s="1">
        <v>1</v>
      </c>
      <c r="K126" s="1">
        <v>1</v>
      </c>
      <c r="L126" s="1">
        <v>1</v>
      </c>
      <c r="M126" s="1">
        <v>1</v>
      </c>
      <c r="N126" s="1">
        <v>1</v>
      </c>
      <c r="O126" s="1">
        <v>1</v>
      </c>
      <c r="P126" s="1">
        <v>1</v>
      </c>
      <c r="Q126" s="1">
        <v>1</v>
      </c>
      <c r="R126" s="1">
        <v>1</v>
      </c>
      <c r="S126" s="1">
        <v>1</v>
      </c>
      <c r="T126" s="1">
        <v>1</v>
      </c>
      <c r="U126" s="1">
        <v>1</v>
      </c>
      <c r="V126" s="1">
        <v>1</v>
      </c>
      <c r="W126" s="1">
        <v>1</v>
      </c>
      <c r="X126" s="1">
        <v>1</v>
      </c>
      <c r="Y126" s="1">
        <v>1</v>
      </c>
      <c r="Z126" s="1">
        <v>1</v>
      </c>
      <c r="AA126" s="1">
        <v>3</v>
      </c>
      <c r="AB126" s="1">
        <v>3</v>
      </c>
      <c r="AC126" s="1">
        <v>3</v>
      </c>
      <c r="AD126" s="1">
        <v>3</v>
      </c>
      <c r="AE126" s="10">
        <v>3</v>
      </c>
      <c r="AF126" s="10">
        <v>3</v>
      </c>
      <c r="AG126" s="10">
        <v>3</v>
      </c>
      <c r="AH126" s="10">
        <v>3</v>
      </c>
      <c r="AI126" s="10">
        <v>3</v>
      </c>
      <c r="AJ126" s="10">
        <v>3</v>
      </c>
      <c r="AK126" s="10">
        <v>3</v>
      </c>
      <c r="AL126" s="10">
        <v>3</v>
      </c>
      <c r="AM126" s="10">
        <v>3</v>
      </c>
      <c r="AN126" s="10">
        <v>3</v>
      </c>
      <c r="AO126" s="10">
        <v>3</v>
      </c>
      <c r="AP126" s="10">
        <v>3</v>
      </c>
      <c r="AQ126" s="10">
        <v>3</v>
      </c>
      <c r="AR126" s="10">
        <v>3</v>
      </c>
      <c r="AS126" s="10">
        <v>3</v>
      </c>
      <c r="AT126" s="10">
        <v>3</v>
      </c>
      <c r="AU126" s="10">
        <v>3</v>
      </c>
      <c r="AV126" s="10">
        <v>3</v>
      </c>
      <c r="AW126" s="10">
        <v>3</v>
      </c>
      <c r="AX126" s="10">
        <v>3</v>
      </c>
      <c r="AY126" s="10">
        <v>3</v>
      </c>
      <c r="AZ126" s="10">
        <v>3</v>
      </c>
      <c r="BA126" s="10">
        <v>3</v>
      </c>
      <c r="BB126" s="10">
        <v>3</v>
      </c>
      <c r="BC126" s="10">
        <v>3</v>
      </c>
      <c r="BD126" s="10">
        <v>3</v>
      </c>
      <c r="BE126" s="10">
        <v>3</v>
      </c>
      <c r="BF126" s="10">
        <v>3</v>
      </c>
      <c r="BG126" s="10">
        <v>3</v>
      </c>
      <c r="BH126" s="10">
        <v>3</v>
      </c>
      <c r="BI126" s="10">
        <v>3</v>
      </c>
      <c r="BJ126" s="10">
        <v>3</v>
      </c>
      <c r="BK126" s="10">
        <v>3</v>
      </c>
      <c r="BL126" s="10">
        <v>3</v>
      </c>
      <c r="BM126" s="10">
        <v>3</v>
      </c>
      <c r="BN126" s="10">
        <v>3</v>
      </c>
      <c r="BO126" s="10">
        <v>3</v>
      </c>
      <c r="BP126" s="10">
        <v>3</v>
      </c>
      <c r="BQ126" s="10">
        <v>3</v>
      </c>
      <c r="BR126" s="10">
        <v>3</v>
      </c>
      <c r="BS126" s="10">
        <v>3</v>
      </c>
      <c r="BT126" s="10">
        <v>3</v>
      </c>
      <c r="BU126" s="10">
        <v>3</v>
      </c>
      <c r="BV126" s="10">
        <v>3</v>
      </c>
      <c r="BW126" s="10">
        <v>3</v>
      </c>
      <c r="BX126" s="10">
        <v>3</v>
      </c>
      <c r="BY126" s="10">
        <v>3</v>
      </c>
      <c r="BZ126" s="10">
        <v>3</v>
      </c>
      <c r="CA126" s="10">
        <v>3</v>
      </c>
      <c r="CB126" s="10">
        <v>3</v>
      </c>
      <c r="CC126" s="10">
        <v>3</v>
      </c>
      <c r="CD126" s="10">
        <v>3</v>
      </c>
      <c r="CE126" s="10">
        <v>3</v>
      </c>
      <c r="CF126" s="10">
        <v>3</v>
      </c>
      <c r="CG126" s="10">
        <v>3</v>
      </c>
      <c r="CH126" s="10">
        <v>3</v>
      </c>
      <c r="CI126" s="10">
        <v>3</v>
      </c>
      <c r="CJ126" s="10">
        <v>3</v>
      </c>
      <c r="CK126" s="10">
        <v>3</v>
      </c>
      <c r="CL126" s="10">
        <v>3</v>
      </c>
      <c r="CM126" s="10">
        <v>3</v>
      </c>
      <c r="CN126" s="10">
        <v>3</v>
      </c>
      <c r="CO126" s="10">
        <v>3</v>
      </c>
      <c r="CP126" s="10">
        <v>3</v>
      </c>
      <c r="CQ126" s="10">
        <v>3</v>
      </c>
      <c r="CR126" s="10">
        <v>3</v>
      </c>
      <c r="CS126" s="10">
        <v>3</v>
      </c>
      <c r="CT126" s="10">
        <v>3</v>
      </c>
      <c r="CU126" s="10">
        <v>3</v>
      </c>
      <c r="CV126" s="10">
        <v>3</v>
      </c>
      <c r="CW126" s="10">
        <v>3</v>
      </c>
      <c r="CX126" s="10">
        <v>3</v>
      </c>
      <c r="CY126" s="10">
        <v>3</v>
      </c>
      <c r="CZ126" s="10">
        <v>3</v>
      </c>
      <c r="DA126" s="10">
        <v>3</v>
      </c>
      <c r="DB126" s="22">
        <v>3</v>
      </c>
      <c r="DC126" s="22">
        <v>3</v>
      </c>
      <c r="DD126" s="22">
        <v>3</v>
      </c>
      <c r="DE126" s="22">
        <v>3</v>
      </c>
      <c r="DF126" s="22">
        <v>3</v>
      </c>
      <c r="DG126" s="22">
        <v>3</v>
      </c>
      <c r="DH126" s="22">
        <v>3</v>
      </c>
      <c r="DI126" s="22">
        <v>3</v>
      </c>
      <c r="DJ126" s="22">
        <v>3</v>
      </c>
      <c r="DK126" s="22">
        <v>3</v>
      </c>
      <c r="DL126">
        <v>3</v>
      </c>
      <c r="DM126">
        <v>3</v>
      </c>
      <c r="DN126">
        <v>3</v>
      </c>
      <c r="DO126">
        <v>3</v>
      </c>
      <c r="DP126">
        <v>3</v>
      </c>
      <c r="DQ126">
        <v>2</v>
      </c>
      <c r="DR126">
        <v>2</v>
      </c>
      <c r="DS126">
        <v>2</v>
      </c>
      <c r="DT126">
        <v>2</v>
      </c>
      <c r="DU126">
        <v>2</v>
      </c>
      <c r="DV126">
        <v>2</v>
      </c>
      <c r="DW126">
        <v>2</v>
      </c>
      <c r="DX126">
        <v>2</v>
      </c>
      <c r="DY126">
        <v>2</v>
      </c>
      <c r="DZ126">
        <v>2</v>
      </c>
      <c r="EA126">
        <v>2</v>
      </c>
      <c r="EB126">
        <v>2</v>
      </c>
      <c r="EC126">
        <v>2</v>
      </c>
      <c r="ED126">
        <v>1</v>
      </c>
      <c r="EE126">
        <v>1</v>
      </c>
      <c r="EF126">
        <v>1</v>
      </c>
      <c r="EG126">
        <v>1</v>
      </c>
      <c r="EH126">
        <v>1</v>
      </c>
      <c r="EI126">
        <v>1</v>
      </c>
      <c r="EJ126">
        <v>1</v>
      </c>
      <c r="EK126">
        <v>1</v>
      </c>
      <c r="EL126">
        <v>1</v>
      </c>
      <c r="EM126">
        <v>1</v>
      </c>
      <c r="EN126">
        <v>1</v>
      </c>
      <c r="EO126">
        <v>1</v>
      </c>
      <c r="EP126">
        <v>1</v>
      </c>
      <c r="EQ126">
        <v>1</v>
      </c>
      <c r="ER126">
        <v>1</v>
      </c>
      <c r="ES126">
        <v>1</v>
      </c>
      <c r="ET126" s="1">
        <v>1</v>
      </c>
      <c r="EU126" s="1">
        <v>1</v>
      </c>
      <c r="EV126" s="1">
        <v>1</v>
      </c>
      <c r="EW126" s="1">
        <v>1</v>
      </c>
      <c r="EX126" s="1">
        <v>1</v>
      </c>
      <c r="EY126" s="1">
        <v>1</v>
      </c>
      <c r="EZ126" s="1">
        <v>1</v>
      </c>
      <c r="FA126" s="1">
        <v>1</v>
      </c>
      <c r="FB126" s="1">
        <v>1</v>
      </c>
      <c r="FC126" s="1">
        <v>2</v>
      </c>
      <c r="FD126" s="1">
        <v>2</v>
      </c>
      <c r="FE126" s="1">
        <v>2</v>
      </c>
      <c r="FF126" s="1">
        <v>2</v>
      </c>
      <c r="FG126" s="1">
        <v>5</v>
      </c>
      <c r="FH126" s="1">
        <v>7</v>
      </c>
      <c r="FI126" s="1">
        <v>7</v>
      </c>
      <c r="FJ126" s="1">
        <v>7</v>
      </c>
      <c r="FK126" s="1">
        <v>7</v>
      </c>
      <c r="FL126" s="28">
        <v>9</v>
      </c>
      <c r="FM126" s="28">
        <v>9</v>
      </c>
      <c r="FN126" s="28">
        <v>9</v>
      </c>
      <c r="FO126" s="28">
        <v>7</v>
      </c>
      <c r="FP126" s="28">
        <v>7</v>
      </c>
      <c r="FQ126" s="28">
        <v>6</v>
      </c>
      <c r="FR126" s="28">
        <v>6</v>
      </c>
      <c r="FS126">
        <v>6</v>
      </c>
      <c r="FT126">
        <v>6</v>
      </c>
      <c r="FU126">
        <v>6</v>
      </c>
      <c r="FV126">
        <v>6</v>
      </c>
      <c r="FW126">
        <v>6</v>
      </c>
      <c r="FX126">
        <v>5</v>
      </c>
      <c r="FY126">
        <v>6</v>
      </c>
      <c r="FZ126">
        <v>6</v>
      </c>
      <c r="GA126">
        <v>6</v>
      </c>
      <c r="GB126">
        <v>6</v>
      </c>
      <c r="GC126">
        <v>6</v>
      </c>
      <c r="GD126">
        <v>14</v>
      </c>
      <c r="GE126">
        <v>14</v>
      </c>
      <c r="GF126">
        <v>15</v>
      </c>
      <c r="GG126">
        <v>15</v>
      </c>
      <c r="GH126">
        <v>16</v>
      </c>
      <c r="GI126">
        <v>16</v>
      </c>
      <c r="GJ126">
        <v>16</v>
      </c>
      <c r="GK126">
        <v>16</v>
      </c>
      <c r="GL126">
        <v>16</v>
      </c>
      <c r="GM126">
        <v>16</v>
      </c>
      <c r="GN126">
        <v>16</v>
      </c>
      <c r="GO126">
        <v>16</v>
      </c>
      <c r="GP126">
        <v>16</v>
      </c>
      <c r="GQ126">
        <v>15</v>
      </c>
      <c r="GR126">
        <v>15</v>
      </c>
      <c r="GS126">
        <v>15</v>
      </c>
      <c r="GT126">
        <v>15</v>
      </c>
      <c r="GU126">
        <v>15</v>
      </c>
    </row>
    <row r="127" spans="1:203" x14ac:dyDescent="0.25">
      <c r="A127" s="2" t="s">
        <v>263</v>
      </c>
      <c r="I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22"/>
      <c r="DE127" s="22"/>
      <c r="DF127" s="22"/>
      <c r="DG127" s="22"/>
      <c r="DH127" s="22"/>
      <c r="DI127" s="22"/>
      <c r="DJ127" s="22"/>
      <c r="DK127" s="22"/>
      <c r="DM127" s="1"/>
      <c r="DR127" s="1"/>
      <c r="DS127" s="1"/>
      <c r="DT127" s="1"/>
      <c r="DU127" s="1"/>
      <c r="DV127" s="1"/>
      <c r="DW127" s="21"/>
      <c r="DX127" s="21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1">
        <v>1</v>
      </c>
      <c r="FC127" s="1">
        <v>1</v>
      </c>
      <c r="FD127" s="1">
        <v>1</v>
      </c>
      <c r="FE127" s="27">
        <v>1</v>
      </c>
      <c r="FF127" s="27">
        <v>2</v>
      </c>
      <c r="FG127" s="1">
        <v>2</v>
      </c>
      <c r="FH127" s="1">
        <v>2</v>
      </c>
      <c r="FI127" s="1">
        <v>2</v>
      </c>
      <c r="FJ127" s="1">
        <v>3</v>
      </c>
      <c r="FK127" s="1">
        <v>3</v>
      </c>
      <c r="FL127" s="28">
        <v>3</v>
      </c>
      <c r="FM127" s="28">
        <v>3</v>
      </c>
      <c r="FN127" s="28">
        <v>3</v>
      </c>
      <c r="FO127" s="28">
        <v>3</v>
      </c>
      <c r="FP127" s="28">
        <v>3</v>
      </c>
      <c r="FQ127" s="28">
        <v>3</v>
      </c>
      <c r="FR127" s="28">
        <v>3</v>
      </c>
      <c r="FS127">
        <v>4</v>
      </c>
      <c r="FT127">
        <v>4</v>
      </c>
      <c r="FU127">
        <v>4</v>
      </c>
      <c r="FV127">
        <v>5</v>
      </c>
      <c r="FW127">
        <v>5</v>
      </c>
      <c r="FX127">
        <v>5</v>
      </c>
      <c r="FY127">
        <v>5</v>
      </c>
      <c r="FZ127">
        <v>6</v>
      </c>
      <c r="GA127">
        <v>6</v>
      </c>
      <c r="GB127">
        <v>6</v>
      </c>
      <c r="GC127">
        <v>6</v>
      </c>
      <c r="GD127">
        <v>7</v>
      </c>
      <c r="GE127">
        <v>7</v>
      </c>
      <c r="GF127">
        <v>8</v>
      </c>
      <c r="GG127">
        <v>8</v>
      </c>
      <c r="GH127">
        <v>9</v>
      </c>
      <c r="GI127">
        <v>9</v>
      </c>
      <c r="GJ127">
        <v>9</v>
      </c>
      <c r="GK127">
        <v>9</v>
      </c>
      <c r="GL127">
        <v>9</v>
      </c>
      <c r="GM127">
        <v>9</v>
      </c>
      <c r="GN127">
        <v>9</v>
      </c>
      <c r="GO127">
        <v>11</v>
      </c>
      <c r="GP127">
        <v>12</v>
      </c>
      <c r="GQ127">
        <v>13</v>
      </c>
      <c r="GR127">
        <v>13</v>
      </c>
      <c r="GS127">
        <v>13</v>
      </c>
      <c r="GT127">
        <v>13</v>
      </c>
      <c r="GU127">
        <v>15</v>
      </c>
    </row>
    <row r="128" spans="1:203" ht="45" x14ac:dyDescent="0.25">
      <c r="A128" s="2" t="s">
        <v>21</v>
      </c>
      <c r="B128">
        <v>1</v>
      </c>
      <c r="C128">
        <v>1</v>
      </c>
      <c r="D128">
        <v>1</v>
      </c>
      <c r="E128" s="4"/>
      <c r="F128">
        <v>1</v>
      </c>
      <c r="G128">
        <v>1</v>
      </c>
      <c r="H128">
        <v>1</v>
      </c>
      <c r="I128">
        <v>1</v>
      </c>
      <c r="J128">
        <v>1</v>
      </c>
      <c r="K128">
        <v>3</v>
      </c>
      <c r="L128">
        <v>3</v>
      </c>
      <c r="M128">
        <v>3</v>
      </c>
      <c r="N128">
        <v>3</v>
      </c>
      <c r="O128">
        <v>3</v>
      </c>
      <c r="P128">
        <v>3</v>
      </c>
      <c r="Q128">
        <v>3</v>
      </c>
      <c r="R128" s="1">
        <v>3</v>
      </c>
      <c r="S128" s="1">
        <v>3</v>
      </c>
      <c r="T128" s="1">
        <v>4</v>
      </c>
      <c r="U128" s="1">
        <v>8</v>
      </c>
      <c r="V128" s="1">
        <v>8</v>
      </c>
      <c r="W128" s="3">
        <v>7</v>
      </c>
      <c r="X128" s="1">
        <v>7</v>
      </c>
      <c r="Y128" s="3">
        <v>6</v>
      </c>
      <c r="Z128" s="3">
        <v>5</v>
      </c>
      <c r="AA128" s="1">
        <v>5</v>
      </c>
      <c r="AB128" s="1">
        <v>6</v>
      </c>
      <c r="AC128" s="1">
        <v>6</v>
      </c>
      <c r="AD128" s="10">
        <v>6</v>
      </c>
      <c r="AE128" s="10">
        <v>6</v>
      </c>
      <c r="AF128" s="10">
        <v>9</v>
      </c>
      <c r="AG128" s="10">
        <v>9</v>
      </c>
      <c r="AH128" s="10">
        <v>9</v>
      </c>
      <c r="AI128" s="10">
        <v>9</v>
      </c>
      <c r="AJ128" s="10">
        <v>9</v>
      </c>
      <c r="AK128" s="10">
        <v>9</v>
      </c>
      <c r="AL128" s="10">
        <v>9</v>
      </c>
      <c r="AM128" s="10">
        <v>9</v>
      </c>
      <c r="AN128" s="10">
        <v>9</v>
      </c>
      <c r="AO128" s="10">
        <v>9</v>
      </c>
      <c r="AP128" s="10">
        <v>9</v>
      </c>
      <c r="AQ128" s="10">
        <v>9</v>
      </c>
      <c r="AR128" s="10">
        <v>9</v>
      </c>
      <c r="AS128" s="10">
        <v>9</v>
      </c>
      <c r="AT128" s="10">
        <v>9</v>
      </c>
      <c r="AU128" s="10">
        <v>9</v>
      </c>
      <c r="AV128" s="10">
        <v>9</v>
      </c>
      <c r="AW128" s="10">
        <v>9</v>
      </c>
      <c r="AX128" s="10">
        <v>9</v>
      </c>
      <c r="AY128" s="10">
        <v>9</v>
      </c>
      <c r="AZ128" s="10">
        <v>9</v>
      </c>
      <c r="BA128" s="10">
        <v>9</v>
      </c>
      <c r="BB128" s="10">
        <v>9</v>
      </c>
      <c r="BC128" s="10">
        <v>9</v>
      </c>
      <c r="BD128" s="10">
        <v>9</v>
      </c>
      <c r="BE128" s="10">
        <v>9</v>
      </c>
      <c r="BF128" s="10">
        <v>9</v>
      </c>
      <c r="BG128" s="10">
        <v>9</v>
      </c>
      <c r="BH128" s="10">
        <v>9</v>
      </c>
      <c r="BI128" s="10">
        <v>9</v>
      </c>
      <c r="BJ128" s="10">
        <v>9</v>
      </c>
      <c r="BK128" s="10">
        <v>9</v>
      </c>
      <c r="BL128" s="10">
        <v>9</v>
      </c>
      <c r="BM128" s="10">
        <v>9</v>
      </c>
      <c r="BN128" s="10">
        <v>9</v>
      </c>
      <c r="BO128" s="10">
        <v>9</v>
      </c>
      <c r="BP128" s="10">
        <v>9</v>
      </c>
      <c r="BQ128" s="10">
        <v>9</v>
      </c>
      <c r="BR128" s="10">
        <v>9</v>
      </c>
      <c r="BS128" s="10">
        <v>9</v>
      </c>
      <c r="BT128" s="10">
        <v>9</v>
      </c>
      <c r="BU128" s="10">
        <v>9</v>
      </c>
      <c r="BV128" s="10">
        <v>9</v>
      </c>
      <c r="BW128" s="10">
        <v>9</v>
      </c>
      <c r="BX128" s="10">
        <v>7</v>
      </c>
      <c r="BY128" s="10">
        <v>7</v>
      </c>
      <c r="BZ128" s="10">
        <v>7</v>
      </c>
      <c r="CA128" s="10">
        <v>7</v>
      </c>
      <c r="CB128" s="10">
        <v>7</v>
      </c>
      <c r="CC128" s="10">
        <v>7</v>
      </c>
      <c r="CD128" s="10">
        <v>7</v>
      </c>
      <c r="CE128" s="10">
        <v>7</v>
      </c>
      <c r="CF128" s="10">
        <v>7</v>
      </c>
      <c r="CG128" s="10">
        <v>7</v>
      </c>
      <c r="CH128" s="10">
        <v>7</v>
      </c>
      <c r="CI128" s="10">
        <v>7</v>
      </c>
      <c r="CJ128" s="10">
        <v>7</v>
      </c>
      <c r="CK128" s="10">
        <v>7</v>
      </c>
      <c r="CL128" s="10">
        <v>7</v>
      </c>
      <c r="CM128" s="10">
        <v>7</v>
      </c>
      <c r="CN128" s="10">
        <v>7</v>
      </c>
      <c r="CO128" s="10">
        <v>7</v>
      </c>
      <c r="CP128" s="10">
        <v>7</v>
      </c>
      <c r="CQ128" s="10">
        <v>7</v>
      </c>
      <c r="CR128" s="10">
        <v>7</v>
      </c>
      <c r="CS128" s="10">
        <v>7</v>
      </c>
      <c r="CT128" s="10">
        <v>7</v>
      </c>
      <c r="CU128" s="10">
        <v>7</v>
      </c>
      <c r="CV128" s="10">
        <v>7</v>
      </c>
      <c r="CW128" s="10">
        <v>7</v>
      </c>
      <c r="CX128" s="10">
        <v>7</v>
      </c>
      <c r="CY128" s="10">
        <v>7</v>
      </c>
      <c r="CZ128" s="10">
        <v>7</v>
      </c>
      <c r="DA128" s="10">
        <v>7</v>
      </c>
      <c r="DB128" s="10">
        <v>7</v>
      </c>
      <c r="DC128" s="10">
        <v>7</v>
      </c>
      <c r="DD128" s="22">
        <v>7</v>
      </c>
      <c r="DE128" s="22">
        <v>7</v>
      </c>
      <c r="DF128" s="22">
        <v>7</v>
      </c>
      <c r="DG128" s="22">
        <v>7</v>
      </c>
      <c r="DH128" s="22">
        <v>8</v>
      </c>
      <c r="DI128" s="22">
        <v>8</v>
      </c>
      <c r="DJ128" s="22">
        <v>8</v>
      </c>
      <c r="DK128" s="22">
        <v>8</v>
      </c>
      <c r="DL128">
        <v>8</v>
      </c>
      <c r="DM128">
        <v>8</v>
      </c>
      <c r="DN128">
        <v>8</v>
      </c>
      <c r="DO128">
        <v>8</v>
      </c>
      <c r="DP128">
        <v>8</v>
      </c>
      <c r="DQ128">
        <v>8</v>
      </c>
      <c r="DR128">
        <v>8</v>
      </c>
      <c r="DS128">
        <v>8</v>
      </c>
      <c r="DT128">
        <v>9</v>
      </c>
      <c r="DU128">
        <v>9</v>
      </c>
      <c r="DV128">
        <v>9</v>
      </c>
      <c r="DW128">
        <v>9</v>
      </c>
      <c r="DX128">
        <v>9</v>
      </c>
      <c r="DY128">
        <v>9</v>
      </c>
      <c r="DZ128">
        <v>9</v>
      </c>
      <c r="EA128">
        <v>9</v>
      </c>
      <c r="EB128">
        <v>9</v>
      </c>
      <c r="EC128">
        <v>9</v>
      </c>
      <c r="ED128">
        <v>8</v>
      </c>
      <c r="EE128">
        <v>8</v>
      </c>
      <c r="EF128">
        <v>8</v>
      </c>
      <c r="EG128">
        <v>8</v>
      </c>
      <c r="EH128">
        <v>8</v>
      </c>
      <c r="EI128">
        <v>8</v>
      </c>
      <c r="EJ128">
        <v>8</v>
      </c>
      <c r="EK128">
        <v>8</v>
      </c>
      <c r="EL128">
        <v>8</v>
      </c>
      <c r="EM128">
        <v>8</v>
      </c>
      <c r="EN128">
        <v>8</v>
      </c>
      <c r="EO128">
        <v>8</v>
      </c>
      <c r="EP128">
        <v>8</v>
      </c>
      <c r="EQ128" s="1">
        <v>6</v>
      </c>
      <c r="ER128" s="1">
        <v>6</v>
      </c>
      <c r="ES128" s="1">
        <v>6</v>
      </c>
      <c r="ET128" s="1">
        <v>6</v>
      </c>
      <c r="EU128" s="1">
        <v>6</v>
      </c>
      <c r="EV128" s="1">
        <v>6</v>
      </c>
      <c r="EW128" s="1">
        <v>6</v>
      </c>
      <c r="EX128" s="1">
        <v>6</v>
      </c>
      <c r="EY128" s="1">
        <v>6</v>
      </c>
      <c r="EZ128" s="1">
        <v>6</v>
      </c>
      <c r="FA128" s="1">
        <v>6</v>
      </c>
      <c r="FB128" s="1">
        <v>4</v>
      </c>
      <c r="FC128" s="1">
        <v>4</v>
      </c>
      <c r="FD128" s="1">
        <v>4</v>
      </c>
      <c r="FE128" s="1">
        <v>4</v>
      </c>
      <c r="FF128" s="1">
        <v>4</v>
      </c>
      <c r="FG128" s="1">
        <v>4</v>
      </c>
      <c r="FH128" s="1">
        <v>4</v>
      </c>
      <c r="FI128" s="1">
        <v>4</v>
      </c>
      <c r="FJ128" s="1">
        <v>4</v>
      </c>
      <c r="FK128" s="1">
        <v>4</v>
      </c>
      <c r="FL128" s="28">
        <v>3</v>
      </c>
      <c r="FM128" s="28">
        <v>3</v>
      </c>
      <c r="FN128" s="28">
        <v>3</v>
      </c>
      <c r="FO128" s="28">
        <v>3</v>
      </c>
      <c r="FP128" s="28">
        <v>3</v>
      </c>
      <c r="FQ128" s="28">
        <v>3</v>
      </c>
      <c r="FR128" s="28">
        <v>3</v>
      </c>
      <c r="FS128">
        <v>3</v>
      </c>
      <c r="FT128">
        <v>3</v>
      </c>
      <c r="FU128">
        <v>3</v>
      </c>
      <c r="FV128">
        <v>3</v>
      </c>
      <c r="FW128">
        <v>3</v>
      </c>
      <c r="FX128">
        <v>4</v>
      </c>
      <c r="FY128">
        <v>4</v>
      </c>
      <c r="FZ128">
        <v>4</v>
      </c>
      <c r="GA128">
        <v>4</v>
      </c>
      <c r="GB128">
        <v>4</v>
      </c>
      <c r="GC128">
        <v>4</v>
      </c>
      <c r="GD128">
        <v>4</v>
      </c>
      <c r="GE128">
        <v>4</v>
      </c>
      <c r="GF128">
        <v>5</v>
      </c>
      <c r="GG128">
        <v>5</v>
      </c>
      <c r="GH128">
        <v>5</v>
      </c>
      <c r="GI128">
        <v>6</v>
      </c>
      <c r="GJ128">
        <v>6</v>
      </c>
      <c r="GK128">
        <v>7</v>
      </c>
      <c r="GL128">
        <v>9</v>
      </c>
      <c r="GM128">
        <v>9</v>
      </c>
      <c r="GN128">
        <v>16</v>
      </c>
      <c r="GO128">
        <v>16</v>
      </c>
      <c r="GP128">
        <v>16</v>
      </c>
      <c r="GQ128">
        <v>16</v>
      </c>
      <c r="GR128">
        <v>16</v>
      </c>
      <c r="GS128">
        <v>15</v>
      </c>
      <c r="GT128">
        <v>16</v>
      </c>
      <c r="GU128">
        <v>14</v>
      </c>
    </row>
    <row r="129" spans="1:203" x14ac:dyDescent="0.25">
      <c r="A129" s="2" t="s">
        <v>245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"/>
      <c r="CP129" s="10"/>
      <c r="CR129" s="10"/>
      <c r="CS129" s="10"/>
      <c r="CT129" s="10"/>
      <c r="CU129" s="10"/>
      <c r="CW129" s="22">
        <v>1</v>
      </c>
      <c r="CX129" s="22">
        <v>1</v>
      </c>
      <c r="CY129" s="22">
        <v>1</v>
      </c>
      <c r="CZ129" s="22">
        <v>1</v>
      </c>
      <c r="DA129" s="22">
        <v>1</v>
      </c>
      <c r="DB129" s="22">
        <v>2</v>
      </c>
      <c r="DC129" s="22">
        <v>2</v>
      </c>
      <c r="DD129" s="22">
        <v>10</v>
      </c>
      <c r="DE129" s="22">
        <v>12</v>
      </c>
      <c r="DF129" s="22">
        <v>12</v>
      </c>
      <c r="DG129" s="22">
        <v>12</v>
      </c>
      <c r="DH129" s="22">
        <v>15</v>
      </c>
      <c r="DI129" s="22">
        <v>17</v>
      </c>
      <c r="DJ129" s="22">
        <v>18</v>
      </c>
      <c r="DK129" s="22">
        <v>18</v>
      </c>
      <c r="DL129">
        <v>18</v>
      </c>
      <c r="DM129">
        <v>18</v>
      </c>
      <c r="DN129">
        <v>18</v>
      </c>
      <c r="DO129">
        <v>18</v>
      </c>
      <c r="DP129">
        <v>18</v>
      </c>
      <c r="DQ129">
        <v>18</v>
      </c>
      <c r="DR129">
        <v>18</v>
      </c>
      <c r="DS129">
        <v>18</v>
      </c>
      <c r="DT129">
        <v>18</v>
      </c>
      <c r="DU129">
        <v>18</v>
      </c>
      <c r="DV129">
        <v>18</v>
      </c>
      <c r="DW129">
        <v>18</v>
      </c>
      <c r="DX129">
        <v>18</v>
      </c>
      <c r="DY129">
        <v>19</v>
      </c>
      <c r="DZ129">
        <v>19</v>
      </c>
      <c r="EA129">
        <v>19</v>
      </c>
      <c r="EB129">
        <v>19</v>
      </c>
      <c r="EC129">
        <v>19</v>
      </c>
      <c r="ED129">
        <v>19</v>
      </c>
      <c r="EE129">
        <v>19</v>
      </c>
      <c r="EF129">
        <v>19</v>
      </c>
      <c r="EG129">
        <v>19</v>
      </c>
      <c r="EH129">
        <v>19</v>
      </c>
      <c r="EI129">
        <v>19</v>
      </c>
      <c r="EJ129">
        <v>19</v>
      </c>
      <c r="EK129">
        <v>19</v>
      </c>
      <c r="EL129">
        <v>19</v>
      </c>
      <c r="EM129">
        <v>19</v>
      </c>
      <c r="EN129">
        <v>19</v>
      </c>
      <c r="EO129">
        <v>19</v>
      </c>
      <c r="EP129">
        <v>19</v>
      </c>
      <c r="EQ129">
        <v>19</v>
      </c>
      <c r="ER129">
        <v>19</v>
      </c>
      <c r="ES129">
        <v>19</v>
      </c>
      <c r="ET129">
        <v>19</v>
      </c>
      <c r="EU129" s="1">
        <v>19</v>
      </c>
      <c r="EV129" s="1">
        <v>19</v>
      </c>
      <c r="EW129" s="1">
        <v>19</v>
      </c>
      <c r="EX129" s="1">
        <v>19</v>
      </c>
      <c r="EY129" s="1">
        <v>19</v>
      </c>
      <c r="EZ129" s="1">
        <v>19</v>
      </c>
      <c r="FA129" s="1">
        <v>19</v>
      </c>
      <c r="FB129" s="1">
        <v>19</v>
      </c>
      <c r="FC129" s="1">
        <v>19</v>
      </c>
      <c r="FD129" s="1">
        <v>19</v>
      </c>
      <c r="FE129" s="1">
        <v>18</v>
      </c>
      <c r="FF129" s="1">
        <v>18</v>
      </c>
      <c r="FG129" s="1">
        <v>16</v>
      </c>
      <c r="FH129" s="1">
        <v>16</v>
      </c>
      <c r="FI129" s="1">
        <v>16</v>
      </c>
      <c r="FJ129" s="1">
        <v>16</v>
      </c>
      <c r="FK129" s="1">
        <v>16</v>
      </c>
      <c r="FL129" s="28">
        <v>16</v>
      </c>
      <c r="FM129" s="28">
        <v>16</v>
      </c>
      <c r="FN129" s="28">
        <v>16</v>
      </c>
      <c r="FO129" s="28">
        <v>15</v>
      </c>
      <c r="FP129" s="28">
        <v>15</v>
      </c>
      <c r="FQ129" s="28">
        <v>15</v>
      </c>
      <c r="FR129" s="28">
        <v>15</v>
      </c>
      <c r="FS129">
        <v>15</v>
      </c>
      <c r="FT129">
        <v>15</v>
      </c>
      <c r="FU129">
        <v>15</v>
      </c>
      <c r="FV129">
        <v>15</v>
      </c>
      <c r="FW129">
        <v>15</v>
      </c>
      <c r="FX129">
        <v>15</v>
      </c>
      <c r="FY129">
        <v>15</v>
      </c>
      <c r="FZ129">
        <v>15</v>
      </c>
      <c r="GA129">
        <v>15</v>
      </c>
      <c r="GB129">
        <v>15</v>
      </c>
      <c r="GC129">
        <v>14</v>
      </c>
      <c r="GD129">
        <v>14</v>
      </c>
      <c r="GE129">
        <v>14</v>
      </c>
      <c r="GF129">
        <v>14</v>
      </c>
      <c r="GG129">
        <v>14</v>
      </c>
      <c r="GH129">
        <v>14</v>
      </c>
      <c r="GI129">
        <v>14</v>
      </c>
      <c r="GJ129">
        <v>15</v>
      </c>
      <c r="GK129">
        <v>15</v>
      </c>
      <c r="GL129">
        <v>14</v>
      </c>
      <c r="GM129">
        <v>15</v>
      </c>
      <c r="GN129">
        <v>16</v>
      </c>
      <c r="GO129">
        <v>16</v>
      </c>
      <c r="GP129">
        <v>16</v>
      </c>
      <c r="GQ129">
        <v>16</v>
      </c>
      <c r="GR129">
        <v>16</v>
      </c>
      <c r="GS129">
        <v>16</v>
      </c>
      <c r="GT129">
        <v>16</v>
      </c>
      <c r="GU129">
        <v>14</v>
      </c>
    </row>
    <row r="130" spans="1:203" ht="32.1" customHeight="1" x14ac:dyDescent="0.25">
      <c r="A130" s="2" t="s">
        <v>186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0">
        <v>1</v>
      </c>
      <c r="CI130">
        <v>2</v>
      </c>
      <c r="CJ130" s="10">
        <v>2</v>
      </c>
      <c r="CK130" s="10">
        <v>2</v>
      </c>
      <c r="CL130" s="10">
        <v>2</v>
      </c>
      <c r="CM130" s="10">
        <v>3</v>
      </c>
      <c r="CN130" s="10">
        <v>3</v>
      </c>
      <c r="CO130" s="10">
        <v>6</v>
      </c>
      <c r="CP130" s="10">
        <v>11</v>
      </c>
      <c r="CQ130" s="10">
        <v>13</v>
      </c>
      <c r="CR130" s="10">
        <v>15</v>
      </c>
      <c r="CS130" s="10">
        <v>15</v>
      </c>
      <c r="CT130" s="10">
        <v>15</v>
      </c>
      <c r="CU130" s="10">
        <v>15</v>
      </c>
      <c r="CV130" s="10">
        <v>16</v>
      </c>
      <c r="CW130" s="10">
        <v>17</v>
      </c>
      <c r="CX130" s="10">
        <v>18</v>
      </c>
      <c r="CY130" s="10">
        <v>20</v>
      </c>
      <c r="CZ130" s="10">
        <v>20</v>
      </c>
      <c r="DA130" s="10">
        <v>19</v>
      </c>
      <c r="DB130" s="22">
        <v>19</v>
      </c>
      <c r="DC130" s="22">
        <v>20</v>
      </c>
      <c r="DD130" s="22">
        <v>21</v>
      </c>
      <c r="DE130" s="22">
        <v>21</v>
      </c>
      <c r="DF130" s="22">
        <v>21</v>
      </c>
      <c r="DG130" s="22">
        <v>21</v>
      </c>
      <c r="DH130" s="22">
        <v>21</v>
      </c>
      <c r="DI130" s="22">
        <v>21</v>
      </c>
      <c r="DJ130" s="22">
        <v>21</v>
      </c>
      <c r="DK130" s="22">
        <v>21</v>
      </c>
      <c r="DL130">
        <v>21</v>
      </c>
      <c r="DM130">
        <v>23</v>
      </c>
      <c r="DN130">
        <v>23</v>
      </c>
      <c r="DO130">
        <v>24</v>
      </c>
      <c r="DP130">
        <v>24</v>
      </c>
      <c r="DQ130">
        <v>23</v>
      </c>
      <c r="DR130">
        <v>23</v>
      </c>
      <c r="DS130">
        <v>23</v>
      </c>
      <c r="DT130">
        <v>23</v>
      </c>
      <c r="DU130">
        <v>23</v>
      </c>
      <c r="DV130">
        <v>23</v>
      </c>
      <c r="DW130">
        <v>22</v>
      </c>
      <c r="DX130">
        <v>22</v>
      </c>
      <c r="DY130">
        <v>22</v>
      </c>
      <c r="DZ130">
        <v>22</v>
      </c>
      <c r="EA130">
        <v>22</v>
      </c>
      <c r="EB130">
        <v>22</v>
      </c>
      <c r="EC130">
        <v>22</v>
      </c>
      <c r="ED130">
        <v>20</v>
      </c>
      <c r="EE130">
        <v>20</v>
      </c>
      <c r="EF130">
        <v>20</v>
      </c>
      <c r="EG130">
        <v>20</v>
      </c>
      <c r="EH130">
        <v>20</v>
      </c>
      <c r="EI130">
        <v>20</v>
      </c>
      <c r="EJ130">
        <v>17</v>
      </c>
      <c r="EK130">
        <v>17</v>
      </c>
      <c r="EL130">
        <v>17</v>
      </c>
      <c r="EM130">
        <v>17</v>
      </c>
      <c r="EN130">
        <v>17</v>
      </c>
      <c r="EO130">
        <v>17</v>
      </c>
      <c r="EP130">
        <v>17</v>
      </c>
      <c r="EQ130">
        <v>17</v>
      </c>
      <c r="ER130">
        <v>17</v>
      </c>
      <c r="ES130">
        <v>17</v>
      </c>
      <c r="ET130" s="1">
        <v>17</v>
      </c>
      <c r="EU130" s="1">
        <v>17</v>
      </c>
      <c r="EV130" s="1">
        <v>17</v>
      </c>
      <c r="EW130" s="1">
        <v>16</v>
      </c>
      <c r="EX130" s="1">
        <v>16</v>
      </c>
      <c r="EY130" s="1">
        <v>16</v>
      </c>
      <c r="EZ130" s="1">
        <v>16</v>
      </c>
      <c r="FA130" s="1">
        <v>16</v>
      </c>
      <c r="FB130" s="1">
        <v>15</v>
      </c>
      <c r="FC130" s="1">
        <v>15</v>
      </c>
      <c r="FD130" s="1">
        <v>15</v>
      </c>
      <c r="FE130" s="1">
        <v>15</v>
      </c>
      <c r="FF130" s="1">
        <v>15</v>
      </c>
      <c r="FG130" s="1">
        <v>13</v>
      </c>
      <c r="FH130" s="1">
        <v>13</v>
      </c>
      <c r="FI130" s="1">
        <v>13</v>
      </c>
      <c r="FJ130" s="1">
        <v>13</v>
      </c>
      <c r="FK130" s="1">
        <v>13</v>
      </c>
      <c r="FL130" s="28">
        <v>13</v>
      </c>
      <c r="FM130" s="28">
        <v>13</v>
      </c>
      <c r="FN130" s="28">
        <v>13</v>
      </c>
      <c r="FO130" s="28">
        <v>13</v>
      </c>
      <c r="FP130" s="28">
        <v>13</v>
      </c>
      <c r="FQ130" s="28">
        <v>13</v>
      </c>
      <c r="FR130" s="28">
        <v>13</v>
      </c>
      <c r="FS130">
        <v>13</v>
      </c>
      <c r="FT130">
        <v>13</v>
      </c>
      <c r="FU130">
        <v>13</v>
      </c>
      <c r="FV130">
        <v>13</v>
      </c>
      <c r="FW130">
        <v>13</v>
      </c>
      <c r="FX130" s="28">
        <v>12</v>
      </c>
      <c r="FY130" s="28">
        <v>12</v>
      </c>
      <c r="FZ130" s="28">
        <v>12</v>
      </c>
      <c r="GA130" s="28">
        <v>12</v>
      </c>
      <c r="GB130" s="28">
        <v>12</v>
      </c>
      <c r="GC130">
        <v>12</v>
      </c>
      <c r="GD130">
        <v>12</v>
      </c>
      <c r="GE130">
        <v>12</v>
      </c>
      <c r="GF130">
        <v>12</v>
      </c>
      <c r="GG130">
        <v>12</v>
      </c>
      <c r="GH130">
        <v>12</v>
      </c>
      <c r="GI130">
        <v>12</v>
      </c>
      <c r="GJ130">
        <v>12</v>
      </c>
      <c r="GK130">
        <v>12</v>
      </c>
      <c r="GL130">
        <v>12</v>
      </c>
      <c r="GM130">
        <v>12</v>
      </c>
      <c r="GN130">
        <v>12</v>
      </c>
      <c r="GO130">
        <v>13</v>
      </c>
      <c r="GP130">
        <v>13</v>
      </c>
      <c r="GQ130">
        <v>10</v>
      </c>
      <c r="GR130">
        <v>10</v>
      </c>
      <c r="GS130">
        <v>10</v>
      </c>
      <c r="GT130">
        <v>10</v>
      </c>
      <c r="GU130">
        <v>13</v>
      </c>
    </row>
    <row r="131" spans="1:203" x14ac:dyDescent="0.25">
      <c r="A131" s="2" t="s">
        <v>136</v>
      </c>
      <c r="P131" s="1"/>
      <c r="Q131" s="1"/>
      <c r="R131" s="1"/>
      <c r="S131" s="1"/>
      <c r="T131" s="1"/>
      <c r="U131" s="1"/>
      <c r="V131" s="6"/>
      <c r="W131" s="6"/>
      <c r="X131" s="6"/>
      <c r="Y131" s="1"/>
      <c r="Z131" s="1"/>
      <c r="AA131" s="1"/>
      <c r="AB131" s="1"/>
      <c r="AC131" s="1"/>
      <c r="AD131" s="3"/>
      <c r="AE131" s="1"/>
      <c r="AF131" s="1"/>
      <c r="AG131" s="10"/>
      <c r="AH131" s="10"/>
      <c r="AI131" s="10"/>
      <c r="AJ131" s="10"/>
      <c r="AK131" s="10"/>
      <c r="AL131" s="10"/>
      <c r="AM131" s="11"/>
      <c r="AN131" s="11"/>
      <c r="AO131" s="10"/>
      <c r="AP131" s="10"/>
      <c r="AQ131" s="10"/>
      <c r="AR131" s="10"/>
      <c r="AS131" s="10"/>
      <c r="AT131" s="10"/>
      <c r="AU131" s="10"/>
      <c r="AV131" s="10">
        <v>2</v>
      </c>
      <c r="AW131">
        <v>2</v>
      </c>
      <c r="AX131">
        <v>2</v>
      </c>
      <c r="AY131" s="10">
        <v>2</v>
      </c>
      <c r="AZ131" s="10">
        <v>2</v>
      </c>
      <c r="BA131" s="10">
        <v>2</v>
      </c>
      <c r="BB131" s="10">
        <v>2</v>
      </c>
      <c r="BC131" s="10">
        <v>2</v>
      </c>
      <c r="BD131" s="10">
        <v>2</v>
      </c>
      <c r="BE131" s="10">
        <v>2</v>
      </c>
      <c r="BF131" s="10">
        <v>2</v>
      </c>
      <c r="BG131" s="10">
        <v>2</v>
      </c>
      <c r="BH131" s="10">
        <v>2</v>
      </c>
      <c r="BI131" s="10">
        <v>2</v>
      </c>
      <c r="BJ131" s="10">
        <v>2</v>
      </c>
      <c r="BK131" s="10">
        <v>2</v>
      </c>
      <c r="BL131" s="10">
        <v>2</v>
      </c>
      <c r="BM131" s="10">
        <v>2</v>
      </c>
      <c r="BN131" s="10">
        <v>3</v>
      </c>
      <c r="BO131" s="10">
        <v>5</v>
      </c>
      <c r="BP131" s="10">
        <v>5</v>
      </c>
      <c r="BQ131" s="10">
        <v>5</v>
      </c>
      <c r="BR131" s="10">
        <v>5</v>
      </c>
      <c r="BS131" s="10">
        <v>5</v>
      </c>
      <c r="BT131" s="10">
        <v>5</v>
      </c>
      <c r="BU131" s="10">
        <v>5</v>
      </c>
      <c r="BV131" s="10">
        <v>6</v>
      </c>
      <c r="BW131" s="10">
        <v>6</v>
      </c>
      <c r="BX131" s="10">
        <v>6</v>
      </c>
      <c r="BY131" s="10">
        <v>7</v>
      </c>
      <c r="BZ131" s="10">
        <v>7</v>
      </c>
      <c r="CA131" s="10">
        <v>7</v>
      </c>
      <c r="CB131" s="10">
        <v>7</v>
      </c>
      <c r="CC131" s="10">
        <v>7</v>
      </c>
      <c r="CD131" s="10">
        <v>7</v>
      </c>
      <c r="CE131" s="10">
        <v>7</v>
      </c>
      <c r="CF131" s="10">
        <v>7</v>
      </c>
      <c r="CG131" s="10">
        <v>7</v>
      </c>
      <c r="CH131" s="10">
        <v>7</v>
      </c>
      <c r="CI131" s="10">
        <v>7</v>
      </c>
      <c r="CJ131" s="10">
        <v>7</v>
      </c>
      <c r="CK131" s="10">
        <v>9</v>
      </c>
      <c r="CL131" s="10">
        <v>9</v>
      </c>
      <c r="CM131" s="10">
        <v>9</v>
      </c>
      <c r="CN131" s="10">
        <v>9</v>
      </c>
      <c r="CO131" s="10">
        <v>8</v>
      </c>
      <c r="CP131" s="10">
        <v>8</v>
      </c>
      <c r="CQ131" s="10">
        <v>8</v>
      </c>
      <c r="CR131" s="10">
        <v>8</v>
      </c>
      <c r="CS131" s="10">
        <v>8</v>
      </c>
      <c r="CT131" s="10">
        <v>8</v>
      </c>
      <c r="CU131" s="10">
        <v>9</v>
      </c>
      <c r="CV131" s="10">
        <v>9</v>
      </c>
      <c r="CW131" s="10">
        <v>9</v>
      </c>
      <c r="CX131" s="10">
        <v>9</v>
      </c>
      <c r="CY131" s="10">
        <v>9</v>
      </c>
      <c r="CZ131" s="10">
        <v>9</v>
      </c>
      <c r="DA131" s="10">
        <v>9</v>
      </c>
      <c r="DB131" s="22">
        <v>9</v>
      </c>
      <c r="DC131" s="22">
        <v>9</v>
      </c>
      <c r="DD131" s="22">
        <v>9</v>
      </c>
      <c r="DE131" s="22">
        <v>9</v>
      </c>
      <c r="DF131" s="22">
        <v>9</v>
      </c>
      <c r="DG131" s="22">
        <v>9</v>
      </c>
      <c r="DH131" s="22">
        <v>9</v>
      </c>
      <c r="DI131" s="22">
        <v>9</v>
      </c>
      <c r="DJ131" s="22">
        <v>9</v>
      </c>
      <c r="DK131" s="22">
        <v>9</v>
      </c>
      <c r="DL131" s="1">
        <v>9</v>
      </c>
      <c r="DM131">
        <v>9</v>
      </c>
      <c r="DN131">
        <v>9</v>
      </c>
      <c r="DO131">
        <v>9</v>
      </c>
      <c r="DP131">
        <v>9</v>
      </c>
      <c r="DQ131">
        <v>6</v>
      </c>
      <c r="DR131">
        <v>6</v>
      </c>
      <c r="DS131">
        <v>6</v>
      </c>
      <c r="DT131">
        <v>6</v>
      </c>
      <c r="DU131">
        <v>6</v>
      </c>
      <c r="DV131">
        <v>6</v>
      </c>
      <c r="DW131">
        <v>6</v>
      </c>
      <c r="DX131">
        <v>6</v>
      </c>
      <c r="DY131">
        <v>6</v>
      </c>
      <c r="DZ131">
        <v>6</v>
      </c>
      <c r="EA131">
        <v>6</v>
      </c>
      <c r="EB131">
        <v>6</v>
      </c>
      <c r="EC131">
        <v>6</v>
      </c>
      <c r="ED131">
        <v>6</v>
      </c>
      <c r="EE131">
        <v>6</v>
      </c>
      <c r="EF131">
        <v>6</v>
      </c>
      <c r="EG131">
        <v>6</v>
      </c>
      <c r="EH131">
        <v>6</v>
      </c>
      <c r="EI131">
        <v>6</v>
      </c>
      <c r="EJ131">
        <v>6</v>
      </c>
      <c r="EK131">
        <v>6</v>
      </c>
      <c r="EL131">
        <v>6</v>
      </c>
      <c r="EM131">
        <v>6</v>
      </c>
      <c r="EN131">
        <v>6</v>
      </c>
      <c r="EO131">
        <v>6</v>
      </c>
      <c r="EP131">
        <v>6</v>
      </c>
      <c r="EQ131">
        <v>6</v>
      </c>
      <c r="ER131">
        <v>6</v>
      </c>
      <c r="ES131">
        <v>6</v>
      </c>
      <c r="ET131" s="1">
        <v>6</v>
      </c>
      <c r="EU131" s="1">
        <v>6</v>
      </c>
      <c r="EV131" s="1">
        <v>6</v>
      </c>
      <c r="EW131" s="1">
        <v>6</v>
      </c>
      <c r="EX131" s="1">
        <v>6</v>
      </c>
      <c r="EY131" s="1">
        <v>6</v>
      </c>
      <c r="EZ131" s="1">
        <v>6</v>
      </c>
      <c r="FA131" s="1">
        <v>6</v>
      </c>
      <c r="FB131" s="1">
        <v>6</v>
      </c>
      <c r="FC131" s="1">
        <v>6</v>
      </c>
      <c r="FD131" s="1">
        <v>6</v>
      </c>
      <c r="FE131" s="1">
        <v>6</v>
      </c>
      <c r="FF131" s="1">
        <v>6</v>
      </c>
      <c r="FG131" s="1">
        <v>6</v>
      </c>
      <c r="FH131" s="1">
        <v>6</v>
      </c>
      <c r="FI131" s="1">
        <v>6</v>
      </c>
      <c r="FJ131" s="1">
        <v>6</v>
      </c>
      <c r="FK131" s="1">
        <v>6</v>
      </c>
      <c r="FL131" s="28">
        <v>6</v>
      </c>
      <c r="FM131" s="28">
        <v>6</v>
      </c>
      <c r="FN131" s="28">
        <v>6</v>
      </c>
      <c r="FO131" s="28">
        <v>6</v>
      </c>
      <c r="FP131" s="28">
        <v>6</v>
      </c>
      <c r="FQ131" s="28">
        <v>6</v>
      </c>
      <c r="FR131" s="28">
        <v>6</v>
      </c>
      <c r="FS131">
        <v>6</v>
      </c>
      <c r="FT131">
        <v>6</v>
      </c>
      <c r="FU131">
        <v>6</v>
      </c>
      <c r="FV131">
        <v>6</v>
      </c>
      <c r="FW131">
        <v>6</v>
      </c>
      <c r="FX131">
        <v>5</v>
      </c>
      <c r="FY131">
        <v>5</v>
      </c>
      <c r="FZ131">
        <v>5</v>
      </c>
      <c r="GA131">
        <v>5</v>
      </c>
      <c r="GB131">
        <v>5</v>
      </c>
      <c r="GC131">
        <v>5</v>
      </c>
      <c r="GD131">
        <v>5</v>
      </c>
      <c r="GE131">
        <v>5</v>
      </c>
      <c r="GF131">
        <v>5</v>
      </c>
      <c r="GG131">
        <v>5</v>
      </c>
      <c r="GH131">
        <v>4</v>
      </c>
      <c r="GI131">
        <v>4</v>
      </c>
      <c r="GJ131">
        <v>4</v>
      </c>
      <c r="GK131">
        <v>4</v>
      </c>
      <c r="GL131">
        <v>4</v>
      </c>
      <c r="GM131">
        <v>6</v>
      </c>
      <c r="GN131">
        <v>5</v>
      </c>
      <c r="GO131">
        <v>6</v>
      </c>
      <c r="GP131">
        <v>6</v>
      </c>
      <c r="GQ131">
        <v>14</v>
      </c>
      <c r="GR131">
        <v>14</v>
      </c>
      <c r="GS131">
        <v>14</v>
      </c>
      <c r="GT131">
        <v>14</v>
      </c>
      <c r="GU131">
        <v>13</v>
      </c>
    </row>
    <row r="132" spans="1:203" ht="32.1" customHeight="1" x14ac:dyDescent="0.25">
      <c r="A132" s="2" t="s">
        <v>158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>
        <v>1</v>
      </c>
      <c r="BJ132" s="10">
        <v>1</v>
      </c>
      <c r="BK132" s="10">
        <v>1</v>
      </c>
      <c r="BL132" s="10">
        <v>1</v>
      </c>
      <c r="BM132" s="10">
        <v>1</v>
      </c>
      <c r="BN132" s="10">
        <v>1</v>
      </c>
      <c r="BO132" s="10">
        <v>1</v>
      </c>
      <c r="BP132" s="10">
        <v>1</v>
      </c>
      <c r="BQ132" s="10">
        <v>1</v>
      </c>
      <c r="BR132" s="10">
        <v>1</v>
      </c>
      <c r="BS132" s="10">
        <v>1</v>
      </c>
      <c r="BT132" s="10">
        <v>1</v>
      </c>
      <c r="BU132" s="10">
        <v>1</v>
      </c>
      <c r="BV132" s="10">
        <v>1</v>
      </c>
      <c r="BW132" s="10">
        <v>1</v>
      </c>
      <c r="BX132" s="10">
        <v>1</v>
      </c>
      <c r="BY132" s="10">
        <v>1</v>
      </c>
      <c r="BZ132" s="10">
        <v>1</v>
      </c>
      <c r="CA132" s="10">
        <v>1</v>
      </c>
      <c r="CB132" s="10">
        <v>1</v>
      </c>
      <c r="CC132" s="10">
        <v>1</v>
      </c>
      <c r="CD132" s="10">
        <v>1</v>
      </c>
      <c r="CE132" s="10">
        <v>1</v>
      </c>
      <c r="CF132" s="10">
        <v>1</v>
      </c>
      <c r="CG132" s="10">
        <v>2</v>
      </c>
      <c r="CH132" s="10">
        <v>2</v>
      </c>
      <c r="CI132" s="10">
        <v>6</v>
      </c>
      <c r="CJ132" s="10">
        <v>6</v>
      </c>
      <c r="CK132" s="10">
        <v>6</v>
      </c>
      <c r="CL132" s="10">
        <v>6</v>
      </c>
      <c r="CM132" s="10">
        <v>6</v>
      </c>
      <c r="CN132" s="10">
        <v>6</v>
      </c>
      <c r="CO132" s="10">
        <v>7</v>
      </c>
      <c r="CP132" s="10">
        <v>8</v>
      </c>
      <c r="CQ132" s="10">
        <v>8</v>
      </c>
      <c r="CR132" s="10">
        <v>8</v>
      </c>
      <c r="CS132" s="10">
        <v>8</v>
      </c>
      <c r="CT132" s="10">
        <v>8</v>
      </c>
      <c r="CU132" s="10">
        <v>8</v>
      </c>
      <c r="CV132" s="10">
        <v>9</v>
      </c>
      <c r="CW132" s="10">
        <v>9</v>
      </c>
      <c r="CX132" s="10">
        <v>9</v>
      </c>
      <c r="CY132" s="10">
        <v>9</v>
      </c>
      <c r="CZ132" s="10">
        <v>9</v>
      </c>
      <c r="DA132" s="10">
        <v>9</v>
      </c>
      <c r="DB132" s="22">
        <v>9</v>
      </c>
      <c r="DC132" s="22">
        <v>9</v>
      </c>
      <c r="DD132" s="22">
        <v>9</v>
      </c>
      <c r="DE132" s="22">
        <v>9</v>
      </c>
      <c r="DF132" s="22">
        <v>9</v>
      </c>
      <c r="DG132" s="22">
        <v>10</v>
      </c>
      <c r="DH132" s="22">
        <v>10</v>
      </c>
      <c r="DI132" s="22">
        <v>10</v>
      </c>
      <c r="DJ132" s="22">
        <v>10</v>
      </c>
      <c r="DK132" s="22">
        <v>10</v>
      </c>
      <c r="DL132">
        <v>10</v>
      </c>
      <c r="DM132">
        <v>10</v>
      </c>
      <c r="DN132">
        <v>10</v>
      </c>
      <c r="DO132">
        <v>10</v>
      </c>
      <c r="DP132">
        <v>10</v>
      </c>
      <c r="DQ132">
        <v>10</v>
      </c>
      <c r="DR132">
        <v>10</v>
      </c>
      <c r="DS132">
        <v>10</v>
      </c>
      <c r="DT132">
        <v>10</v>
      </c>
      <c r="DU132">
        <v>10</v>
      </c>
      <c r="DV132">
        <v>10</v>
      </c>
      <c r="DW132">
        <v>10</v>
      </c>
      <c r="DX132">
        <v>10</v>
      </c>
      <c r="DY132">
        <v>12</v>
      </c>
      <c r="DZ132">
        <v>12</v>
      </c>
      <c r="EA132">
        <v>12</v>
      </c>
      <c r="EB132">
        <v>12</v>
      </c>
      <c r="EC132">
        <v>12</v>
      </c>
      <c r="ED132">
        <v>12</v>
      </c>
      <c r="EE132">
        <v>12</v>
      </c>
      <c r="EF132">
        <v>12</v>
      </c>
      <c r="EG132">
        <v>12</v>
      </c>
      <c r="EH132">
        <v>12</v>
      </c>
      <c r="EI132">
        <v>12</v>
      </c>
      <c r="EJ132">
        <v>12</v>
      </c>
      <c r="EK132">
        <v>12</v>
      </c>
      <c r="EL132">
        <v>12</v>
      </c>
      <c r="EM132">
        <v>12</v>
      </c>
      <c r="EN132">
        <v>12</v>
      </c>
      <c r="EO132">
        <v>12</v>
      </c>
      <c r="EP132">
        <v>12</v>
      </c>
      <c r="EQ132">
        <v>12</v>
      </c>
      <c r="ER132" s="1">
        <v>12</v>
      </c>
      <c r="ES132" s="1">
        <v>12</v>
      </c>
      <c r="ET132" s="1">
        <v>12</v>
      </c>
      <c r="EU132" s="1">
        <v>12</v>
      </c>
      <c r="EV132" s="1">
        <v>12</v>
      </c>
      <c r="EW132" s="1">
        <v>12</v>
      </c>
      <c r="EX132" s="1">
        <v>12</v>
      </c>
      <c r="EY132" s="1">
        <v>12</v>
      </c>
      <c r="EZ132" s="1">
        <v>12</v>
      </c>
      <c r="FA132" s="1">
        <v>12</v>
      </c>
      <c r="FB132" s="1">
        <v>12</v>
      </c>
      <c r="FC132" s="1">
        <v>12</v>
      </c>
      <c r="FD132" s="1">
        <v>12</v>
      </c>
      <c r="FE132" s="1">
        <v>12</v>
      </c>
      <c r="FF132" s="1">
        <v>12</v>
      </c>
      <c r="FG132" s="1">
        <v>12</v>
      </c>
      <c r="FH132" s="1">
        <v>12</v>
      </c>
      <c r="FI132" s="1">
        <v>12</v>
      </c>
      <c r="FJ132" s="1">
        <v>12</v>
      </c>
      <c r="FK132" s="1">
        <v>12</v>
      </c>
      <c r="FL132" s="28">
        <v>12</v>
      </c>
      <c r="FM132" s="28">
        <v>12</v>
      </c>
      <c r="FN132" s="28">
        <v>12</v>
      </c>
      <c r="FO132" s="28">
        <v>12</v>
      </c>
      <c r="FP132" s="28">
        <v>12</v>
      </c>
      <c r="FQ132" s="28">
        <v>12</v>
      </c>
      <c r="FR132" s="28">
        <v>12</v>
      </c>
      <c r="FS132">
        <v>12</v>
      </c>
      <c r="FT132">
        <v>12</v>
      </c>
      <c r="FU132">
        <v>12</v>
      </c>
      <c r="FV132">
        <v>12</v>
      </c>
      <c r="FW132">
        <v>12</v>
      </c>
      <c r="FX132" s="28">
        <v>12</v>
      </c>
      <c r="FY132" s="28">
        <v>12</v>
      </c>
      <c r="FZ132" s="28">
        <v>12</v>
      </c>
      <c r="GA132" s="28">
        <v>12</v>
      </c>
      <c r="GB132" s="28">
        <v>12</v>
      </c>
      <c r="GC132">
        <v>12</v>
      </c>
      <c r="GD132">
        <v>12</v>
      </c>
      <c r="GE132">
        <v>12</v>
      </c>
      <c r="GF132">
        <v>12</v>
      </c>
      <c r="GG132">
        <v>12</v>
      </c>
      <c r="GH132">
        <v>12</v>
      </c>
      <c r="GI132">
        <v>12</v>
      </c>
      <c r="GJ132">
        <v>12</v>
      </c>
      <c r="GK132">
        <v>12</v>
      </c>
      <c r="GL132">
        <v>12</v>
      </c>
      <c r="GM132">
        <v>12</v>
      </c>
      <c r="GN132">
        <v>12</v>
      </c>
      <c r="GO132">
        <v>12</v>
      </c>
      <c r="GP132">
        <v>12</v>
      </c>
      <c r="GQ132">
        <v>12</v>
      </c>
      <c r="GR132">
        <v>12</v>
      </c>
      <c r="GS132">
        <v>12</v>
      </c>
      <c r="GT132">
        <v>12</v>
      </c>
      <c r="GU132">
        <v>12</v>
      </c>
    </row>
    <row r="133" spans="1:203" x14ac:dyDescent="0.25">
      <c r="A133" s="2" t="s">
        <v>222</v>
      </c>
      <c r="S133" s="1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10"/>
      <c r="AT133" s="10"/>
      <c r="AU133" s="10"/>
      <c r="AV133" s="10"/>
      <c r="AW133" s="10"/>
      <c r="AX133" s="10"/>
      <c r="AY133" s="10"/>
      <c r="AZ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>
        <v>1</v>
      </c>
      <c r="DC133" s="10">
        <v>1</v>
      </c>
      <c r="DD133" s="22">
        <v>1</v>
      </c>
      <c r="DE133" s="22">
        <v>1</v>
      </c>
      <c r="DF133" s="22">
        <v>1</v>
      </c>
      <c r="DG133" s="22">
        <v>1</v>
      </c>
      <c r="DH133" s="22">
        <v>1</v>
      </c>
      <c r="DI133" s="22">
        <v>1</v>
      </c>
      <c r="DJ133" s="22">
        <v>1</v>
      </c>
      <c r="DK133" s="22">
        <v>1</v>
      </c>
      <c r="DL133">
        <v>1</v>
      </c>
      <c r="DM133">
        <v>1</v>
      </c>
      <c r="DN133">
        <v>1</v>
      </c>
      <c r="DO133">
        <v>1</v>
      </c>
      <c r="DP133">
        <v>1</v>
      </c>
      <c r="DQ133">
        <v>1</v>
      </c>
      <c r="DR133">
        <v>1</v>
      </c>
      <c r="DS133">
        <v>1</v>
      </c>
      <c r="DT133">
        <v>1</v>
      </c>
      <c r="DU133">
        <v>1</v>
      </c>
      <c r="DV133">
        <v>1</v>
      </c>
      <c r="DW133">
        <v>1</v>
      </c>
      <c r="DX133">
        <v>1</v>
      </c>
      <c r="DY133">
        <v>1</v>
      </c>
      <c r="DZ133">
        <v>1</v>
      </c>
      <c r="EA133">
        <v>1</v>
      </c>
      <c r="EB133">
        <v>1</v>
      </c>
      <c r="EC133">
        <v>1</v>
      </c>
      <c r="ED133">
        <v>1</v>
      </c>
      <c r="EE133">
        <v>1</v>
      </c>
      <c r="EF133">
        <v>1</v>
      </c>
      <c r="EG133">
        <v>1</v>
      </c>
      <c r="EH133">
        <v>1</v>
      </c>
      <c r="EI133">
        <v>1</v>
      </c>
      <c r="EJ133">
        <v>1</v>
      </c>
      <c r="EK133">
        <v>1</v>
      </c>
      <c r="EL133">
        <v>1</v>
      </c>
      <c r="EM133">
        <v>1</v>
      </c>
      <c r="EN133">
        <v>1</v>
      </c>
      <c r="EO133">
        <v>1</v>
      </c>
      <c r="EP133">
        <v>1</v>
      </c>
      <c r="EQ133">
        <v>1</v>
      </c>
      <c r="ER133">
        <v>1</v>
      </c>
      <c r="ES133">
        <v>1</v>
      </c>
      <c r="ET133">
        <v>1</v>
      </c>
      <c r="EU133" s="1">
        <v>1</v>
      </c>
      <c r="EV133" s="1">
        <v>1</v>
      </c>
      <c r="EW133" s="1">
        <v>1</v>
      </c>
      <c r="EX133" s="1">
        <v>1</v>
      </c>
      <c r="EY133" s="1">
        <v>1</v>
      </c>
      <c r="EZ133" s="1">
        <v>1</v>
      </c>
      <c r="FA133" s="1">
        <v>1</v>
      </c>
      <c r="FB133" s="1">
        <v>1</v>
      </c>
      <c r="FC133" s="1">
        <v>1</v>
      </c>
      <c r="FD133" s="1">
        <v>1</v>
      </c>
      <c r="FE133" s="1">
        <v>1</v>
      </c>
      <c r="FF133" s="1">
        <v>1</v>
      </c>
      <c r="FG133" s="1">
        <v>1</v>
      </c>
      <c r="FH133" s="1">
        <v>1</v>
      </c>
      <c r="FI133" s="1">
        <v>1</v>
      </c>
      <c r="FJ133" s="1">
        <v>1</v>
      </c>
      <c r="FK133" s="1">
        <v>1</v>
      </c>
      <c r="FL133" s="28">
        <v>1</v>
      </c>
      <c r="FM133" s="28">
        <v>1</v>
      </c>
      <c r="FN133" s="28">
        <v>1</v>
      </c>
      <c r="FO133" s="28">
        <v>1</v>
      </c>
      <c r="FP133" s="28">
        <v>5</v>
      </c>
      <c r="FQ133" s="28">
        <v>5</v>
      </c>
      <c r="FR133" s="28">
        <v>5</v>
      </c>
      <c r="FS133">
        <v>7</v>
      </c>
      <c r="FT133">
        <v>9</v>
      </c>
      <c r="FU133">
        <v>9</v>
      </c>
      <c r="FV133">
        <v>10</v>
      </c>
      <c r="FW133">
        <v>11</v>
      </c>
      <c r="FX133">
        <v>11</v>
      </c>
      <c r="FY133">
        <v>11</v>
      </c>
      <c r="FZ133">
        <v>11</v>
      </c>
      <c r="GA133">
        <v>11</v>
      </c>
      <c r="GB133">
        <v>11</v>
      </c>
      <c r="GC133">
        <v>11</v>
      </c>
      <c r="GD133">
        <v>11</v>
      </c>
      <c r="GE133">
        <v>11</v>
      </c>
      <c r="GF133">
        <v>11</v>
      </c>
      <c r="GG133">
        <v>11</v>
      </c>
      <c r="GH133">
        <v>11</v>
      </c>
      <c r="GI133">
        <v>11</v>
      </c>
      <c r="GJ133">
        <v>13</v>
      </c>
      <c r="GK133">
        <v>13</v>
      </c>
      <c r="GL133">
        <v>13</v>
      </c>
      <c r="GM133">
        <v>13</v>
      </c>
      <c r="GN133">
        <v>13</v>
      </c>
      <c r="GO133">
        <v>13</v>
      </c>
      <c r="GP133">
        <v>12</v>
      </c>
      <c r="GQ133">
        <v>12</v>
      </c>
      <c r="GR133">
        <v>12</v>
      </c>
      <c r="GS133">
        <v>11</v>
      </c>
      <c r="GT133">
        <v>11</v>
      </c>
      <c r="GU133">
        <v>11</v>
      </c>
    </row>
    <row r="134" spans="1:203" x14ac:dyDescent="0.25">
      <c r="A134" s="2" t="s">
        <v>259</v>
      </c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2"/>
      <c r="AE134" s="12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9"/>
      <c r="AU134" s="9"/>
      <c r="AW134" s="10"/>
      <c r="AX134" s="10"/>
      <c r="AY134" s="10"/>
      <c r="AZ134" s="10"/>
      <c r="BA134" s="10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R134">
        <v>1</v>
      </c>
      <c r="DS134">
        <v>1</v>
      </c>
      <c r="DT134">
        <v>1</v>
      </c>
      <c r="DU134">
        <v>1</v>
      </c>
      <c r="DV134">
        <v>1</v>
      </c>
      <c r="DW134">
        <v>1</v>
      </c>
      <c r="DX134">
        <v>2</v>
      </c>
      <c r="DY134">
        <v>2</v>
      </c>
      <c r="DZ134">
        <v>2</v>
      </c>
      <c r="EA134">
        <v>17</v>
      </c>
      <c r="EB134">
        <v>17</v>
      </c>
      <c r="EC134">
        <v>17</v>
      </c>
      <c r="ED134">
        <v>16</v>
      </c>
      <c r="EE134">
        <v>16</v>
      </c>
      <c r="EF134">
        <v>16</v>
      </c>
      <c r="EG134">
        <v>16</v>
      </c>
      <c r="EH134">
        <v>16</v>
      </c>
      <c r="EI134">
        <v>16</v>
      </c>
      <c r="EJ134">
        <v>17</v>
      </c>
      <c r="EK134">
        <v>17</v>
      </c>
      <c r="EL134">
        <v>17</v>
      </c>
      <c r="EM134">
        <v>17</v>
      </c>
      <c r="EN134">
        <v>17</v>
      </c>
      <c r="EO134">
        <v>17</v>
      </c>
      <c r="EP134">
        <v>17</v>
      </c>
      <c r="EQ134">
        <v>17</v>
      </c>
      <c r="ER134">
        <v>17</v>
      </c>
      <c r="ES134">
        <v>17</v>
      </c>
      <c r="ET134">
        <v>17</v>
      </c>
      <c r="EU134" s="1">
        <v>17</v>
      </c>
      <c r="EV134" s="1">
        <v>17</v>
      </c>
      <c r="EW134" s="1">
        <v>16</v>
      </c>
      <c r="EX134" s="1">
        <v>16</v>
      </c>
      <c r="EY134" s="1">
        <v>16</v>
      </c>
      <c r="EZ134" s="1">
        <v>16</v>
      </c>
      <c r="FA134" s="1">
        <v>16</v>
      </c>
      <c r="FB134" s="1">
        <v>16</v>
      </c>
      <c r="FC134" s="1">
        <v>16</v>
      </c>
      <c r="FD134" s="1">
        <v>16</v>
      </c>
      <c r="FE134" s="1">
        <v>16</v>
      </c>
      <c r="FF134" s="1">
        <v>16</v>
      </c>
      <c r="FG134" s="1">
        <v>14</v>
      </c>
      <c r="FH134" s="1">
        <v>14</v>
      </c>
      <c r="FI134" s="1">
        <v>14</v>
      </c>
      <c r="FJ134" s="1">
        <v>14</v>
      </c>
      <c r="FK134" s="1">
        <v>14</v>
      </c>
      <c r="FL134" s="28">
        <v>14</v>
      </c>
      <c r="FM134" s="28">
        <v>14</v>
      </c>
      <c r="FN134" s="28">
        <v>14</v>
      </c>
      <c r="FO134" s="28">
        <v>14</v>
      </c>
      <c r="FP134" s="28">
        <v>14</v>
      </c>
      <c r="FQ134" s="28">
        <v>14</v>
      </c>
      <c r="FR134" s="28">
        <v>14</v>
      </c>
      <c r="FS134">
        <v>14</v>
      </c>
      <c r="FT134">
        <v>14</v>
      </c>
      <c r="FU134">
        <v>14</v>
      </c>
      <c r="FV134">
        <v>14</v>
      </c>
      <c r="FW134">
        <v>14</v>
      </c>
      <c r="FX134">
        <v>13</v>
      </c>
      <c r="FY134">
        <v>13</v>
      </c>
      <c r="FZ134">
        <v>13</v>
      </c>
      <c r="GA134">
        <v>13</v>
      </c>
      <c r="GB134">
        <v>13</v>
      </c>
      <c r="GC134">
        <v>12</v>
      </c>
      <c r="GD134">
        <v>12</v>
      </c>
      <c r="GE134">
        <v>12</v>
      </c>
      <c r="GF134">
        <v>12</v>
      </c>
      <c r="GG134">
        <v>12</v>
      </c>
      <c r="GH134">
        <v>12</v>
      </c>
      <c r="GI134">
        <v>12</v>
      </c>
      <c r="GJ134">
        <v>12</v>
      </c>
      <c r="GK134">
        <v>12</v>
      </c>
      <c r="GL134">
        <v>12</v>
      </c>
      <c r="GM134">
        <v>12</v>
      </c>
      <c r="GN134">
        <v>12</v>
      </c>
      <c r="GO134">
        <v>12</v>
      </c>
      <c r="GP134">
        <v>12</v>
      </c>
      <c r="GQ134">
        <v>11</v>
      </c>
      <c r="GR134">
        <v>11</v>
      </c>
      <c r="GS134">
        <v>11</v>
      </c>
      <c r="GT134">
        <v>11</v>
      </c>
      <c r="GU134">
        <v>11</v>
      </c>
    </row>
    <row r="135" spans="1:203" x14ac:dyDescent="0.25">
      <c r="A135" t="s">
        <v>276</v>
      </c>
      <c r="I135" s="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L135" s="28"/>
      <c r="FM135" s="28"/>
      <c r="FN135" s="28"/>
      <c r="FO135" s="28"/>
      <c r="FP135" s="28"/>
      <c r="FQ135" s="28"/>
      <c r="FR135" s="28"/>
      <c r="FU135">
        <v>1</v>
      </c>
      <c r="FV135">
        <v>1</v>
      </c>
      <c r="FW135">
        <v>1</v>
      </c>
      <c r="FX135" s="28">
        <v>1</v>
      </c>
      <c r="FY135" s="28">
        <v>2</v>
      </c>
      <c r="FZ135" s="28">
        <v>13</v>
      </c>
      <c r="GA135" s="28">
        <v>14</v>
      </c>
      <c r="GB135" s="28">
        <v>14</v>
      </c>
      <c r="GC135">
        <v>13</v>
      </c>
      <c r="GD135">
        <v>13</v>
      </c>
      <c r="GE135">
        <v>13</v>
      </c>
      <c r="GF135">
        <v>14</v>
      </c>
      <c r="GG135">
        <v>14</v>
      </c>
      <c r="GH135">
        <v>13</v>
      </c>
      <c r="GI135">
        <v>13</v>
      </c>
      <c r="GJ135">
        <v>13</v>
      </c>
      <c r="GK135">
        <v>13</v>
      </c>
      <c r="GL135">
        <v>13</v>
      </c>
      <c r="GM135">
        <v>13</v>
      </c>
      <c r="GN135">
        <v>13</v>
      </c>
      <c r="GO135">
        <v>13</v>
      </c>
      <c r="GP135">
        <v>13</v>
      </c>
      <c r="GQ135">
        <v>13</v>
      </c>
      <c r="GR135">
        <v>13</v>
      </c>
      <c r="GS135">
        <v>13</v>
      </c>
      <c r="GT135">
        <v>13</v>
      </c>
      <c r="GU135">
        <v>11</v>
      </c>
    </row>
    <row r="136" spans="1:203" ht="32.1" customHeight="1" x14ac:dyDescent="0.25">
      <c r="A136" s="5" t="s">
        <v>203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9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>
        <v>2</v>
      </c>
      <c r="CP136" s="10">
        <v>2</v>
      </c>
      <c r="CQ136">
        <v>2</v>
      </c>
      <c r="CR136" s="10">
        <v>2</v>
      </c>
      <c r="CS136" s="10">
        <v>2</v>
      </c>
      <c r="CT136" s="10">
        <v>2</v>
      </c>
      <c r="CU136" s="10">
        <v>2</v>
      </c>
      <c r="CV136" s="10">
        <v>2</v>
      </c>
      <c r="CW136" s="10">
        <v>2</v>
      </c>
      <c r="CX136" s="10">
        <v>2</v>
      </c>
      <c r="CY136" s="10">
        <v>22</v>
      </c>
      <c r="CZ136" s="10">
        <v>22</v>
      </c>
      <c r="DA136" s="10">
        <v>22</v>
      </c>
      <c r="DB136" s="22">
        <v>22</v>
      </c>
      <c r="DC136" s="22">
        <v>22</v>
      </c>
      <c r="DD136" s="22">
        <v>21</v>
      </c>
      <c r="DE136" s="22">
        <v>21</v>
      </c>
      <c r="DF136" s="22">
        <v>21</v>
      </c>
      <c r="DG136" s="22">
        <v>21</v>
      </c>
      <c r="DH136" s="22">
        <v>21</v>
      </c>
      <c r="DI136" s="22">
        <v>21</v>
      </c>
      <c r="DJ136" s="22">
        <v>21</v>
      </c>
      <c r="DK136" s="22">
        <v>21</v>
      </c>
      <c r="DL136">
        <v>21</v>
      </c>
      <c r="DM136">
        <v>21</v>
      </c>
      <c r="DN136">
        <v>21</v>
      </c>
      <c r="DO136">
        <v>21</v>
      </c>
      <c r="DP136">
        <v>21</v>
      </c>
      <c r="DQ136">
        <v>19</v>
      </c>
      <c r="DR136">
        <v>19</v>
      </c>
      <c r="DS136">
        <v>19</v>
      </c>
      <c r="DT136">
        <v>19</v>
      </c>
      <c r="DU136">
        <v>19</v>
      </c>
      <c r="DV136">
        <v>19</v>
      </c>
      <c r="DW136">
        <v>19</v>
      </c>
      <c r="DX136">
        <v>20</v>
      </c>
      <c r="DY136">
        <v>20</v>
      </c>
      <c r="DZ136">
        <v>20</v>
      </c>
      <c r="EA136">
        <v>20</v>
      </c>
      <c r="EB136">
        <v>20</v>
      </c>
      <c r="EC136">
        <v>20</v>
      </c>
      <c r="ED136">
        <v>20</v>
      </c>
      <c r="EE136">
        <v>20</v>
      </c>
      <c r="EF136">
        <v>20</v>
      </c>
      <c r="EG136">
        <v>20</v>
      </c>
      <c r="EH136">
        <v>20</v>
      </c>
      <c r="EI136">
        <v>20</v>
      </c>
      <c r="EJ136">
        <v>20</v>
      </c>
      <c r="EK136">
        <v>20</v>
      </c>
      <c r="EL136">
        <v>20</v>
      </c>
      <c r="EM136">
        <v>20</v>
      </c>
      <c r="EN136">
        <v>20</v>
      </c>
      <c r="EO136">
        <v>20</v>
      </c>
      <c r="EP136">
        <v>20</v>
      </c>
      <c r="EQ136">
        <v>20</v>
      </c>
      <c r="ER136">
        <v>20</v>
      </c>
      <c r="ES136">
        <v>20</v>
      </c>
      <c r="ET136">
        <v>20</v>
      </c>
      <c r="EU136" s="1">
        <v>20</v>
      </c>
      <c r="EV136" s="1">
        <v>20</v>
      </c>
      <c r="EW136" s="1">
        <v>20</v>
      </c>
      <c r="EX136" s="1">
        <v>20</v>
      </c>
      <c r="EY136" s="1">
        <v>20</v>
      </c>
      <c r="EZ136" s="1">
        <v>20</v>
      </c>
      <c r="FA136" s="1">
        <v>20</v>
      </c>
      <c r="FB136" s="1">
        <v>19</v>
      </c>
      <c r="FC136" s="1">
        <v>19</v>
      </c>
      <c r="FD136" s="1">
        <v>19</v>
      </c>
      <c r="FE136" s="1">
        <v>19</v>
      </c>
      <c r="FF136" s="1">
        <v>19</v>
      </c>
      <c r="FG136" s="1">
        <v>19</v>
      </c>
      <c r="FH136" s="1">
        <v>19</v>
      </c>
      <c r="FI136" s="1">
        <v>19</v>
      </c>
      <c r="FJ136" s="1">
        <v>19</v>
      </c>
      <c r="FK136" s="1">
        <v>19</v>
      </c>
      <c r="FL136" s="28">
        <v>16</v>
      </c>
      <c r="FM136" s="28">
        <v>16</v>
      </c>
      <c r="FN136" s="28">
        <v>16</v>
      </c>
      <c r="FO136" s="28">
        <v>16</v>
      </c>
      <c r="FP136" s="28">
        <v>16</v>
      </c>
      <c r="FQ136" s="28">
        <v>16</v>
      </c>
      <c r="FR136" s="28">
        <v>16</v>
      </c>
      <c r="FS136">
        <v>16</v>
      </c>
      <c r="FT136">
        <v>16</v>
      </c>
      <c r="FU136">
        <v>16</v>
      </c>
      <c r="FV136">
        <v>16</v>
      </c>
      <c r="FW136">
        <v>16</v>
      </c>
      <c r="FX136" s="28">
        <v>15</v>
      </c>
      <c r="FY136" s="28">
        <v>15</v>
      </c>
      <c r="FZ136" s="28">
        <v>15</v>
      </c>
      <c r="GA136" s="28">
        <v>15</v>
      </c>
      <c r="GB136" s="28">
        <v>15</v>
      </c>
      <c r="GC136">
        <v>15</v>
      </c>
      <c r="GD136">
        <v>15</v>
      </c>
      <c r="GE136">
        <v>15</v>
      </c>
      <c r="GF136">
        <v>15</v>
      </c>
      <c r="GG136">
        <v>15</v>
      </c>
      <c r="GH136">
        <v>15</v>
      </c>
      <c r="GI136">
        <v>15</v>
      </c>
      <c r="GJ136">
        <v>15</v>
      </c>
      <c r="GK136">
        <v>15</v>
      </c>
      <c r="GL136">
        <v>15</v>
      </c>
      <c r="GM136">
        <v>15</v>
      </c>
      <c r="GN136">
        <v>15</v>
      </c>
      <c r="GO136">
        <v>15</v>
      </c>
      <c r="GP136">
        <v>15</v>
      </c>
      <c r="GQ136">
        <v>12</v>
      </c>
      <c r="GR136">
        <v>12</v>
      </c>
      <c r="GS136">
        <v>12</v>
      </c>
      <c r="GT136">
        <v>12</v>
      </c>
      <c r="GU136">
        <v>11</v>
      </c>
    </row>
    <row r="137" spans="1:203" x14ac:dyDescent="0.25">
      <c r="A137" s="2" t="s">
        <v>237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15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0"/>
      <c r="CP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22"/>
      <c r="DC137" s="22"/>
      <c r="DD137" s="22"/>
      <c r="DE137" s="22"/>
      <c r="DF137" s="22"/>
      <c r="DI137" s="22"/>
      <c r="DL137" s="1"/>
      <c r="DM137">
        <v>1</v>
      </c>
      <c r="DN137">
        <v>1</v>
      </c>
      <c r="DO137">
        <v>1</v>
      </c>
      <c r="DP137">
        <v>1</v>
      </c>
      <c r="DQ137">
        <v>1</v>
      </c>
      <c r="DR137">
        <v>1</v>
      </c>
      <c r="DS137">
        <v>1</v>
      </c>
      <c r="DT137">
        <v>1</v>
      </c>
      <c r="DU137">
        <v>1</v>
      </c>
      <c r="DV137">
        <v>1</v>
      </c>
      <c r="DW137">
        <v>1</v>
      </c>
      <c r="DX137">
        <v>1</v>
      </c>
      <c r="DY137">
        <v>1</v>
      </c>
      <c r="DZ137">
        <v>1</v>
      </c>
      <c r="EA137">
        <v>1</v>
      </c>
      <c r="EB137">
        <v>1</v>
      </c>
      <c r="EC137">
        <v>1</v>
      </c>
      <c r="ED137">
        <v>1</v>
      </c>
      <c r="EE137">
        <v>1</v>
      </c>
      <c r="EF137">
        <v>1</v>
      </c>
      <c r="EG137">
        <v>1</v>
      </c>
      <c r="EH137">
        <v>1</v>
      </c>
      <c r="EI137">
        <v>1</v>
      </c>
      <c r="EJ137">
        <v>1</v>
      </c>
      <c r="EK137">
        <v>1</v>
      </c>
      <c r="EL137">
        <v>1</v>
      </c>
      <c r="EM137">
        <v>1</v>
      </c>
      <c r="EN137">
        <v>1</v>
      </c>
      <c r="EO137">
        <v>1</v>
      </c>
      <c r="EP137">
        <v>1</v>
      </c>
      <c r="EQ137">
        <v>1</v>
      </c>
      <c r="ER137">
        <v>1</v>
      </c>
      <c r="ES137">
        <v>1</v>
      </c>
      <c r="ET137" s="1">
        <v>1</v>
      </c>
      <c r="EU137" s="1">
        <v>1</v>
      </c>
      <c r="EV137" s="1">
        <v>1</v>
      </c>
      <c r="EW137" s="1">
        <v>1</v>
      </c>
      <c r="EX137" s="1">
        <v>1</v>
      </c>
      <c r="EY137" s="1">
        <v>1</v>
      </c>
      <c r="EZ137" s="1">
        <v>1</v>
      </c>
      <c r="FA137" s="1">
        <v>1</v>
      </c>
      <c r="FB137" s="1">
        <v>1</v>
      </c>
      <c r="FC137" s="1">
        <v>1</v>
      </c>
      <c r="FD137" s="1">
        <v>1</v>
      </c>
      <c r="FE137" s="1">
        <v>1</v>
      </c>
      <c r="FF137" s="1">
        <v>1</v>
      </c>
      <c r="FG137" s="1">
        <v>1</v>
      </c>
      <c r="FH137" s="1">
        <v>1</v>
      </c>
      <c r="FI137" s="1">
        <v>1</v>
      </c>
      <c r="FJ137" s="1">
        <v>1</v>
      </c>
      <c r="FK137" s="1">
        <v>1</v>
      </c>
      <c r="FL137" s="28">
        <v>1</v>
      </c>
      <c r="FM137" s="28">
        <v>1</v>
      </c>
      <c r="FN137" s="28">
        <v>1</v>
      </c>
      <c r="FO137" s="28">
        <v>1</v>
      </c>
      <c r="FP137" s="28">
        <v>1</v>
      </c>
      <c r="FQ137" s="28">
        <v>1</v>
      </c>
      <c r="FR137" s="28">
        <v>1</v>
      </c>
      <c r="FS137">
        <v>1</v>
      </c>
      <c r="FT137">
        <v>1</v>
      </c>
      <c r="FU137">
        <v>1</v>
      </c>
      <c r="FV137">
        <v>1</v>
      </c>
      <c r="FW137">
        <v>1</v>
      </c>
      <c r="FX137">
        <v>1</v>
      </c>
      <c r="FY137">
        <v>1</v>
      </c>
      <c r="FZ137">
        <v>1</v>
      </c>
      <c r="GA137">
        <v>1</v>
      </c>
      <c r="GB137">
        <v>1</v>
      </c>
      <c r="GC137">
        <v>1</v>
      </c>
      <c r="GD137">
        <v>1</v>
      </c>
      <c r="GE137">
        <v>1</v>
      </c>
      <c r="GF137">
        <v>1</v>
      </c>
      <c r="GG137">
        <v>1</v>
      </c>
      <c r="GH137">
        <v>1</v>
      </c>
      <c r="GI137">
        <v>1</v>
      </c>
      <c r="GJ137">
        <v>11</v>
      </c>
      <c r="GK137">
        <v>11</v>
      </c>
      <c r="GL137">
        <v>11</v>
      </c>
      <c r="GM137">
        <v>11</v>
      </c>
      <c r="GN137">
        <v>11</v>
      </c>
      <c r="GO137">
        <v>11</v>
      </c>
      <c r="GP137">
        <v>11</v>
      </c>
      <c r="GQ137">
        <v>11</v>
      </c>
      <c r="GR137">
        <v>11</v>
      </c>
      <c r="GS137">
        <v>11</v>
      </c>
      <c r="GT137">
        <v>11</v>
      </c>
      <c r="GU137">
        <v>11</v>
      </c>
    </row>
    <row r="138" spans="1:203" x14ac:dyDescent="0.25">
      <c r="A138" s="2" t="s">
        <v>196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4"/>
      <c r="AE138" s="4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>
        <v>1</v>
      </c>
      <c r="CM138" s="10">
        <v>1</v>
      </c>
      <c r="CN138">
        <v>1</v>
      </c>
      <c r="CO138" s="10">
        <v>1</v>
      </c>
      <c r="CP138" s="10">
        <v>1</v>
      </c>
      <c r="CQ138" s="10">
        <v>1</v>
      </c>
      <c r="CR138" s="10">
        <v>1</v>
      </c>
      <c r="CS138" s="10">
        <v>1</v>
      </c>
      <c r="CT138" s="10">
        <v>1</v>
      </c>
      <c r="CU138" s="10">
        <v>1</v>
      </c>
      <c r="CV138" s="10">
        <v>1</v>
      </c>
      <c r="CW138" s="10">
        <v>1</v>
      </c>
      <c r="CX138" s="10">
        <v>1</v>
      </c>
      <c r="CY138" s="10">
        <v>1</v>
      </c>
      <c r="CZ138" s="10">
        <v>1</v>
      </c>
      <c r="DA138" s="10">
        <v>1</v>
      </c>
      <c r="DB138" s="22">
        <v>1</v>
      </c>
      <c r="DC138" s="22">
        <v>2</v>
      </c>
      <c r="DD138" s="22">
        <v>2</v>
      </c>
      <c r="DE138" s="22">
        <v>2</v>
      </c>
      <c r="DF138" s="22">
        <v>2</v>
      </c>
      <c r="DG138" s="22">
        <v>2</v>
      </c>
      <c r="DH138" s="22">
        <v>2</v>
      </c>
      <c r="DI138" s="22">
        <v>2</v>
      </c>
      <c r="DJ138" s="22">
        <v>2</v>
      </c>
      <c r="DK138" s="22">
        <v>2</v>
      </c>
      <c r="DL138" s="1">
        <v>2</v>
      </c>
      <c r="DM138">
        <v>2</v>
      </c>
      <c r="DN138">
        <v>2</v>
      </c>
      <c r="DO138">
        <v>2</v>
      </c>
      <c r="DP138">
        <v>2</v>
      </c>
      <c r="DQ138">
        <v>2</v>
      </c>
      <c r="DR138">
        <v>2</v>
      </c>
      <c r="DS138">
        <v>2</v>
      </c>
      <c r="DT138">
        <v>2</v>
      </c>
      <c r="DU138">
        <v>2</v>
      </c>
      <c r="DV138">
        <v>2</v>
      </c>
      <c r="DW138">
        <v>2</v>
      </c>
      <c r="DX138">
        <v>2</v>
      </c>
      <c r="DY138">
        <v>2</v>
      </c>
      <c r="DZ138">
        <v>2</v>
      </c>
      <c r="EA138">
        <v>2</v>
      </c>
      <c r="EB138">
        <v>2</v>
      </c>
      <c r="EC138">
        <v>2</v>
      </c>
      <c r="ED138">
        <v>2</v>
      </c>
      <c r="EE138">
        <v>2</v>
      </c>
      <c r="EF138">
        <v>2</v>
      </c>
      <c r="EG138">
        <v>2</v>
      </c>
      <c r="EH138">
        <v>4</v>
      </c>
      <c r="EI138">
        <v>4</v>
      </c>
      <c r="EJ138">
        <v>4</v>
      </c>
      <c r="EK138">
        <v>4</v>
      </c>
      <c r="EL138">
        <v>4</v>
      </c>
      <c r="EM138">
        <v>4</v>
      </c>
      <c r="EN138">
        <v>4</v>
      </c>
      <c r="EO138">
        <v>5</v>
      </c>
      <c r="EP138">
        <v>5</v>
      </c>
      <c r="EQ138">
        <v>5</v>
      </c>
      <c r="ER138">
        <v>5</v>
      </c>
      <c r="ES138">
        <v>5</v>
      </c>
      <c r="ET138" s="1">
        <v>5</v>
      </c>
      <c r="EU138" s="1">
        <v>5</v>
      </c>
      <c r="EV138" s="1">
        <v>5</v>
      </c>
      <c r="EW138" s="1">
        <v>5</v>
      </c>
      <c r="EX138" s="1">
        <v>5</v>
      </c>
      <c r="EY138" s="1">
        <v>5</v>
      </c>
      <c r="EZ138" s="1">
        <v>5</v>
      </c>
      <c r="FA138" s="1">
        <v>5</v>
      </c>
      <c r="FB138" s="1">
        <v>5</v>
      </c>
      <c r="FC138" s="1">
        <v>5</v>
      </c>
      <c r="FD138" s="1">
        <v>5</v>
      </c>
      <c r="FE138" s="1">
        <v>5</v>
      </c>
      <c r="FF138" s="1">
        <v>5</v>
      </c>
      <c r="FG138" s="1">
        <v>5</v>
      </c>
      <c r="FH138" s="1">
        <v>5</v>
      </c>
      <c r="FI138" s="1">
        <v>5</v>
      </c>
      <c r="FJ138" s="1">
        <v>5</v>
      </c>
      <c r="FK138" s="1">
        <v>5</v>
      </c>
      <c r="FL138" s="28">
        <v>5</v>
      </c>
      <c r="FM138" s="28">
        <v>5</v>
      </c>
      <c r="FN138" s="28">
        <v>5</v>
      </c>
      <c r="FO138" s="28">
        <v>5</v>
      </c>
      <c r="FP138" s="28">
        <v>5</v>
      </c>
      <c r="FQ138" s="28">
        <v>5</v>
      </c>
      <c r="FR138" s="28">
        <v>5</v>
      </c>
      <c r="FS138">
        <v>4</v>
      </c>
      <c r="FT138">
        <v>5</v>
      </c>
      <c r="FU138">
        <v>5</v>
      </c>
      <c r="FV138">
        <v>5</v>
      </c>
      <c r="FW138">
        <v>5</v>
      </c>
      <c r="FX138">
        <v>5</v>
      </c>
      <c r="FY138">
        <v>6</v>
      </c>
      <c r="FZ138">
        <v>6</v>
      </c>
      <c r="GA138">
        <v>6</v>
      </c>
      <c r="GB138">
        <v>6</v>
      </c>
      <c r="GC138">
        <v>6</v>
      </c>
      <c r="GD138">
        <v>6</v>
      </c>
      <c r="GE138">
        <v>6</v>
      </c>
      <c r="GF138">
        <v>6</v>
      </c>
      <c r="GG138">
        <v>6</v>
      </c>
      <c r="GH138">
        <v>6</v>
      </c>
      <c r="GI138">
        <v>7</v>
      </c>
      <c r="GJ138">
        <v>7</v>
      </c>
      <c r="GK138">
        <v>7</v>
      </c>
      <c r="GL138">
        <v>7</v>
      </c>
      <c r="GM138">
        <v>7</v>
      </c>
      <c r="GN138">
        <v>7</v>
      </c>
      <c r="GO138">
        <v>9</v>
      </c>
      <c r="GP138">
        <v>9</v>
      </c>
      <c r="GQ138">
        <v>9</v>
      </c>
      <c r="GR138">
        <v>9</v>
      </c>
      <c r="GS138">
        <v>9</v>
      </c>
      <c r="GT138">
        <v>9</v>
      </c>
      <c r="GU138">
        <v>11</v>
      </c>
    </row>
    <row r="139" spans="1:203" x14ac:dyDescent="0.25">
      <c r="A139" t="s">
        <v>287</v>
      </c>
      <c r="P139" s="1"/>
      <c r="Q139" s="1"/>
      <c r="R139" s="1"/>
      <c r="S139" s="1"/>
      <c r="T139" s="1"/>
      <c r="U139" s="1"/>
      <c r="V139" s="6"/>
      <c r="W139" s="6"/>
      <c r="X139" s="6"/>
      <c r="Y139" s="1"/>
      <c r="Z139" s="1"/>
      <c r="AA139" s="1"/>
      <c r="AB139" s="1"/>
      <c r="AC139" s="1"/>
      <c r="AD139" s="3"/>
      <c r="AE139" s="1"/>
      <c r="AF139" s="1"/>
      <c r="AG139" s="10"/>
      <c r="AH139" s="10"/>
      <c r="AI139" s="10"/>
      <c r="AJ139" s="10"/>
      <c r="AK139" s="10"/>
      <c r="AL139" s="10"/>
      <c r="AM139" s="11"/>
      <c r="AN139" s="11"/>
      <c r="AO139" s="10"/>
      <c r="AP139" s="10"/>
      <c r="AQ139" s="10"/>
      <c r="AR139" s="10"/>
      <c r="AS139" s="10"/>
      <c r="AT139" s="10"/>
      <c r="AU139" s="10"/>
      <c r="AV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L139" s="28"/>
      <c r="FM139" s="28"/>
      <c r="FN139" s="28"/>
      <c r="FO139" s="28"/>
      <c r="FP139" s="28"/>
      <c r="FQ139" s="28"/>
      <c r="FR139" s="28"/>
      <c r="GD139">
        <v>1</v>
      </c>
      <c r="GE139">
        <v>1</v>
      </c>
      <c r="GF139">
        <v>1</v>
      </c>
      <c r="GG139">
        <v>1</v>
      </c>
      <c r="GH139">
        <v>1</v>
      </c>
      <c r="GI139">
        <v>3</v>
      </c>
      <c r="GJ139">
        <v>10</v>
      </c>
      <c r="GK139">
        <v>11</v>
      </c>
      <c r="GL139">
        <v>10</v>
      </c>
      <c r="GM139">
        <v>11</v>
      </c>
      <c r="GN139">
        <v>11</v>
      </c>
      <c r="GO139">
        <v>11</v>
      </c>
      <c r="GP139">
        <v>11</v>
      </c>
      <c r="GQ139">
        <v>11</v>
      </c>
      <c r="GR139">
        <v>12</v>
      </c>
      <c r="GS139">
        <v>12</v>
      </c>
      <c r="GT139">
        <v>12</v>
      </c>
      <c r="GU139">
        <v>11</v>
      </c>
    </row>
    <row r="140" spans="1:203" ht="30" x14ac:dyDescent="0.25">
      <c r="A140" s="2" t="s">
        <v>133</v>
      </c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2"/>
      <c r="AE140" s="12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9"/>
      <c r="AU140" s="9"/>
      <c r="AV140">
        <v>1</v>
      </c>
      <c r="AW140" s="10">
        <v>1</v>
      </c>
      <c r="AX140" s="10">
        <v>1</v>
      </c>
      <c r="AY140" s="10">
        <v>1</v>
      </c>
      <c r="AZ140" s="10">
        <v>1</v>
      </c>
      <c r="BA140" s="10">
        <v>1</v>
      </c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0">
        <v>1</v>
      </c>
      <c r="BX140" s="10">
        <v>1</v>
      </c>
      <c r="BY140" s="10">
        <v>1</v>
      </c>
      <c r="BZ140" s="10">
        <v>1</v>
      </c>
      <c r="CA140" s="10">
        <v>1</v>
      </c>
      <c r="CB140" s="10">
        <v>1</v>
      </c>
      <c r="CC140" s="10">
        <v>1</v>
      </c>
      <c r="CD140" s="10">
        <v>1</v>
      </c>
      <c r="CE140" s="10">
        <v>1</v>
      </c>
      <c r="CF140" s="10">
        <v>1</v>
      </c>
      <c r="CG140" s="10">
        <v>1</v>
      </c>
      <c r="CH140" s="10">
        <v>1</v>
      </c>
      <c r="CI140" s="10">
        <v>1</v>
      </c>
      <c r="CJ140" s="10">
        <v>1</v>
      </c>
      <c r="CK140" s="10">
        <v>1</v>
      </c>
      <c r="CL140" s="10">
        <v>1</v>
      </c>
      <c r="CM140" s="10">
        <v>1</v>
      </c>
      <c r="CN140" s="10">
        <v>1</v>
      </c>
      <c r="CO140" s="10">
        <v>1</v>
      </c>
      <c r="CP140" s="10">
        <v>1</v>
      </c>
      <c r="CQ140" s="10">
        <v>1</v>
      </c>
      <c r="CR140" s="10">
        <v>1</v>
      </c>
      <c r="CS140" s="10">
        <v>1</v>
      </c>
      <c r="CT140" s="10">
        <v>1</v>
      </c>
      <c r="CU140" s="10">
        <v>1</v>
      </c>
      <c r="CV140" s="22">
        <v>1</v>
      </c>
      <c r="CW140" s="22">
        <v>1</v>
      </c>
      <c r="CX140" s="22">
        <v>4</v>
      </c>
      <c r="CY140" s="22">
        <v>4</v>
      </c>
      <c r="CZ140" s="22">
        <v>4</v>
      </c>
      <c r="DA140" s="22">
        <v>4</v>
      </c>
      <c r="DB140" s="22">
        <v>18</v>
      </c>
      <c r="DC140" s="22">
        <v>18</v>
      </c>
      <c r="DD140" s="22">
        <v>16</v>
      </c>
      <c r="DE140" s="22">
        <v>16</v>
      </c>
      <c r="DF140" s="22">
        <v>16</v>
      </c>
      <c r="DG140" s="22">
        <v>16</v>
      </c>
      <c r="DH140" s="22">
        <v>18</v>
      </c>
      <c r="DI140" s="22">
        <v>18</v>
      </c>
      <c r="DJ140" s="22">
        <v>18</v>
      </c>
      <c r="DK140" s="22">
        <v>18</v>
      </c>
      <c r="DL140">
        <v>14</v>
      </c>
      <c r="DM140">
        <v>17</v>
      </c>
      <c r="DN140">
        <v>17</v>
      </c>
      <c r="DO140">
        <v>17</v>
      </c>
      <c r="DP140">
        <v>17</v>
      </c>
      <c r="DQ140">
        <v>15</v>
      </c>
      <c r="DR140">
        <v>15</v>
      </c>
      <c r="DS140">
        <v>15</v>
      </c>
      <c r="DT140">
        <v>15</v>
      </c>
      <c r="DU140">
        <v>15</v>
      </c>
      <c r="DV140">
        <v>15</v>
      </c>
      <c r="DW140">
        <v>15</v>
      </c>
      <c r="DX140">
        <v>15</v>
      </c>
      <c r="DY140">
        <v>15</v>
      </c>
      <c r="DZ140">
        <v>16</v>
      </c>
      <c r="EA140">
        <v>16</v>
      </c>
      <c r="EB140">
        <v>16</v>
      </c>
      <c r="EC140">
        <v>16</v>
      </c>
      <c r="ED140">
        <v>15</v>
      </c>
      <c r="EE140">
        <v>15</v>
      </c>
      <c r="EF140">
        <v>15</v>
      </c>
      <c r="EG140">
        <v>15</v>
      </c>
      <c r="EH140">
        <v>15</v>
      </c>
      <c r="EI140">
        <v>15</v>
      </c>
      <c r="EJ140">
        <v>14</v>
      </c>
      <c r="EK140">
        <v>14</v>
      </c>
      <c r="EL140">
        <v>15</v>
      </c>
      <c r="EM140">
        <v>15</v>
      </c>
      <c r="EN140">
        <v>15</v>
      </c>
      <c r="EO140">
        <v>15</v>
      </c>
      <c r="EP140">
        <v>15</v>
      </c>
      <c r="EQ140">
        <v>15</v>
      </c>
      <c r="ER140">
        <v>15</v>
      </c>
      <c r="ES140">
        <v>15</v>
      </c>
      <c r="ET140">
        <v>15</v>
      </c>
      <c r="EU140" s="1">
        <v>15</v>
      </c>
      <c r="EV140" s="1">
        <v>15</v>
      </c>
      <c r="EW140" s="1">
        <v>14</v>
      </c>
      <c r="EX140" s="1">
        <v>14</v>
      </c>
      <c r="EY140" s="1">
        <v>14</v>
      </c>
      <c r="EZ140" s="1">
        <v>15</v>
      </c>
      <c r="FA140" s="1">
        <v>15</v>
      </c>
      <c r="FB140" s="1">
        <v>13</v>
      </c>
      <c r="FC140" s="1">
        <v>13</v>
      </c>
      <c r="FD140" s="1">
        <v>13</v>
      </c>
      <c r="FE140" s="1">
        <v>13</v>
      </c>
      <c r="FF140" s="1">
        <v>13</v>
      </c>
      <c r="FG140" s="1">
        <v>12</v>
      </c>
      <c r="FH140" s="1">
        <v>12</v>
      </c>
      <c r="FI140" s="1">
        <v>12</v>
      </c>
      <c r="FJ140" s="1">
        <v>12</v>
      </c>
      <c r="FK140" s="1">
        <v>12</v>
      </c>
      <c r="FL140" s="28">
        <v>10</v>
      </c>
      <c r="FM140" s="28">
        <v>10</v>
      </c>
      <c r="FN140" s="28">
        <v>10</v>
      </c>
      <c r="FO140" s="28">
        <v>10</v>
      </c>
      <c r="FP140" s="28">
        <v>10</v>
      </c>
      <c r="FQ140" s="28">
        <v>10</v>
      </c>
      <c r="FR140" s="28">
        <v>10</v>
      </c>
      <c r="FS140">
        <v>9</v>
      </c>
      <c r="FT140">
        <v>9</v>
      </c>
      <c r="FU140">
        <v>9</v>
      </c>
      <c r="FV140">
        <v>9</v>
      </c>
      <c r="FW140">
        <v>9</v>
      </c>
      <c r="FX140">
        <v>9</v>
      </c>
      <c r="FY140">
        <v>9</v>
      </c>
      <c r="FZ140">
        <v>9</v>
      </c>
      <c r="GA140">
        <v>9</v>
      </c>
      <c r="GB140">
        <v>9</v>
      </c>
      <c r="GC140">
        <v>9</v>
      </c>
      <c r="GD140">
        <v>9</v>
      </c>
      <c r="GE140">
        <v>10</v>
      </c>
      <c r="GF140">
        <v>10</v>
      </c>
      <c r="GG140">
        <v>10</v>
      </c>
      <c r="GH140">
        <v>10</v>
      </c>
      <c r="GI140">
        <v>10</v>
      </c>
      <c r="GJ140">
        <v>10</v>
      </c>
      <c r="GK140">
        <v>10</v>
      </c>
      <c r="GL140">
        <v>10</v>
      </c>
      <c r="GM140">
        <v>10</v>
      </c>
      <c r="GN140">
        <v>10</v>
      </c>
      <c r="GO140">
        <v>10</v>
      </c>
      <c r="GP140">
        <v>10</v>
      </c>
      <c r="GQ140">
        <v>9</v>
      </c>
      <c r="GR140">
        <v>9</v>
      </c>
      <c r="GS140">
        <v>10</v>
      </c>
      <c r="GT140">
        <v>10</v>
      </c>
      <c r="GU140">
        <v>10</v>
      </c>
    </row>
    <row r="141" spans="1:203" ht="30" x14ac:dyDescent="0.25">
      <c r="A141" s="2" t="s">
        <v>88</v>
      </c>
      <c r="I141" s="1"/>
      <c r="P141" s="1"/>
      <c r="Q141" s="1"/>
      <c r="R141" s="1"/>
      <c r="S141" s="1">
        <v>3</v>
      </c>
      <c r="T141" s="1">
        <v>3</v>
      </c>
      <c r="U141" s="1">
        <v>3</v>
      </c>
      <c r="V141" s="1">
        <v>3</v>
      </c>
      <c r="W141" s="1">
        <v>4</v>
      </c>
      <c r="X141" s="1">
        <v>4</v>
      </c>
      <c r="Y141" s="1">
        <v>4</v>
      </c>
      <c r="Z141" s="1">
        <v>4</v>
      </c>
      <c r="AA141" s="1">
        <v>4</v>
      </c>
      <c r="AB141" s="1">
        <v>4</v>
      </c>
      <c r="AC141" s="1">
        <v>4</v>
      </c>
      <c r="AD141" s="1">
        <v>20</v>
      </c>
      <c r="AE141" s="1">
        <v>20</v>
      </c>
      <c r="AF141" s="1">
        <v>20</v>
      </c>
      <c r="AG141" s="11">
        <v>19</v>
      </c>
      <c r="AH141" s="10">
        <v>19</v>
      </c>
      <c r="AI141" s="10">
        <v>19</v>
      </c>
      <c r="AJ141" s="10">
        <v>19</v>
      </c>
      <c r="AK141" s="10">
        <v>19</v>
      </c>
      <c r="AL141" s="10">
        <v>19</v>
      </c>
      <c r="AM141" s="10">
        <v>19</v>
      </c>
      <c r="AN141" s="11">
        <v>18</v>
      </c>
      <c r="AO141" s="10">
        <v>18</v>
      </c>
      <c r="AP141" s="10">
        <v>18</v>
      </c>
      <c r="AQ141" s="10">
        <v>18</v>
      </c>
      <c r="AR141" s="10">
        <v>18</v>
      </c>
      <c r="AS141" s="10">
        <v>18</v>
      </c>
      <c r="AT141" s="10">
        <v>18</v>
      </c>
      <c r="AU141" s="10">
        <v>17</v>
      </c>
      <c r="AV141" s="10">
        <v>17</v>
      </c>
      <c r="AW141" s="10">
        <v>17</v>
      </c>
      <c r="AX141">
        <v>17</v>
      </c>
      <c r="AY141" s="10">
        <v>17</v>
      </c>
      <c r="AZ141" s="10">
        <v>17</v>
      </c>
      <c r="BA141" s="10">
        <v>17</v>
      </c>
      <c r="BB141" s="10">
        <v>17</v>
      </c>
      <c r="BC141" s="10">
        <v>17</v>
      </c>
      <c r="BD141" s="10">
        <v>17</v>
      </c>
      <c r="BE141" s="10">
        <v>17</v>
      </c>
      <c r="BF141" s="10">
        <v>17</v>
      </c>
      <c r="BG141" s="10">
        <v>17</v>
      </c>
      <c r="BH141" s="10">
        <v>17</v>
      </c>
      <c r="BI141" s="10">
        <v>17</v>
      </c>
      <c r="BJ141" s="10">
        <v>17</v>
      </c>
      <c r="BK141" s="10">
        <v>16</v>
      </c>
      <c r="BL141" s="10">
        <v>16</v>
      </c>
      <c r="BM141" s="10">
        <v>16</v>
      </c>
      <c r="BN141" s="10">
        <v>16</v>
      </c>
      <c r="BO141" s="10">
        <v>16</v>
      </c>
      <c r="BP141" s="10">
        <v>15</v>
      </c>
      <c r="BQ141" s="10">
        <v>15</v>
      </c>
      <c r="BR141" s="10">
        <v>15</v>
      </c>
      <c r="BS141" s="10">
        <v>15</v>
      </c>
      <c r="BT141" s="10">
        <v>15</v>
      </c>
      <c r="BU141" s="10">
        <v>15</v>
      </c>
      <c r="BV141" s="10">
        <v>15</v>
      </c>
      <c r="BW141" s="10">
        <v>15</v>
      </c>
      <c r="BX141" s="10">
        <v>14</v>
      </c>
      <c r="BY141" s="10">
        <v>14</v>
      </c>
      <c r="BZ141" s="10">
        <v>14</v>
      </c>
      <c r="CA141" s="10">
        <v>14</v>
      </c>
      <c r="CB141" s="10">
        <v>14</v>
      </c>
      <c r="CC141" s="10">
        <v>14</v>
      </c>
      <c r="CD141" s="10">
        <v>14</v>
      </c>
      <c r="CE141" s="10">
        <v>14</v>
      </c>
      <c r="CF141" s="10">
        <v>14</v>
      </c>
      <c r="CG141" s="10">
        <v>14</v>
      </c>
      <c r="CH141" s="10">
        <v>14</v>
      </c>
      <c r="CI141" s="10">
        <v>14</v>
      </c>
      <c r="CJ141" s="10">
        <v>14</v>
      </c>
      <c r="CK141" s="10">
        <v>14</v>
      </c>
      <c r="CL141" s="10">
        <v>14</v>
      </c>
      <c r="CM141" s="10">
        <v>14</v>
      </c>
      <c r="CN141" s="10">
        <v>14</v>
      </c>
      <c r="CO141" s="10">
        <v>14</v>
      </c>
      <c r="CP141" s="10">
        <v>14</v>
      </c>
      <c r="CQ141" s="10">
        <v>14</v>
      </c>
      <c r="CR141" s="10">
        <v>14</v>
      </c>
      <c r="CS141" s="10">
        <v>14</v>
      </c>
      <c r="CT141" s="10">
        <v>14</v>
      </c>
      <c r="CU141" s="10">
        <v>14</v>
      </c>
      <c r="CV141" s="10">
        <v>14</v>
      </c>
      <c r="CW141" s="10">
        <v>12</v>
      </c>
      <c r="CX141" s="10">
        <v>12</v>
      </c>
      <c r="CY141" s="10">
        <v>12</v>
      </c>
      <c r="CZ141" s="10">
        <v>12</v>
      </c>
      <c r="DA141" s="10">
        <v>11</v>
      </c>
      <c r="DB141" s="10">
        <v>11</v>
      </c>
      <c r="DC141" s="10">
        <v>11</v>
      </c>
      <c r="DD141" s="22">
        <v>10</v>
      </c>
      <c r="DE141" s="22">
        <v>10</v>
      </c>
      <c r="DF141" s="22">
        <v>10</v>
      </c>
      <c r="DG141" s="22">
        <v>10</v>
      </c>
      <c r="DH141" s="22">
        <v>10</v>
      </c>
      <c r="DI141" s="22">
        <v>10</v>
      </c>
      <c r="DJ141" s="22">
        <v>10</v>
      </c>
      <c r="DK141" s="22">
        <v>10</v>
      </c>
      <c r="DL141">
        <v>10</v>
      </c>
      <c r="DM141" s="1">
        <v>10</v>
      </c>
      <c r="DN141">
        <v>10</v>
      </c>
      <c r="DO141">
        <v>10</v>
      </c>
      <c r="DP141">
        <v>10</v>
      </c>
      <c r="DQ141">
        <v>9</v>
      </c>
      <c r="DR141">
        <v>9</v>
      </c>
      <c r="DS141">
        <v>9</v>
      </c>
      <c r="DT141">
        <v>9</v>
      </c>
      <c r="DU141">
        <v>9</v>
      </c>
      <c r="DV141">
        <v>9</v>
      </c>
      <c r="DW141">
        <v>9</v>
      </c>
      <c r="DX141">
        <v>9</v>
      </c>
      <c r="DY141">
        <v>9</v>
      </c>
      <c r="DZ141">
        <v>9</v>
      </c>
      <c r="EA141">
        <v>9</v>
      </c>
      <c r="EB141">
        <v>9</v>
      </c>
      <c r="EC141">
        <v>9</v>
      </c>
      <c r="ED141">
        <v>8</v>
      </c>
      <c r="EE141">
        <v>8</v>
      </c>
      <c r="EF141">
        <v>8</v>
      </c>
      <c r="EG141">
        <v>8</v>
      </c>
      <c r="EH141">
        <v>8</v>
      </c>
      <c r="EI141">
        <v>8</v>
      </c>
      <c r="EJ141">
        <v>7</v>
      </c>
      <c r="EK141">
        <v>7</v>
      </c>
      <c r="EL141">
        <v>7</v>
      </c>
      <c r="EM141">
        <v>7</v>
      </c>
      <c r="EN141">
        <v>7</v>
      </c>
      <c r="EO141">
        <v>7</v>
      </c>
      <c r="EP141">
        <v>7</v>
      </c>
      <c r="EQ141">
        <v>7</v>
      </c>
      <c r="ER141">
        <v>8</v>
      </c>
      <c r="ES141">
        <v>8</v>
      </c>
      <c r="ET141">
        <v>8</v>
      </c>
      <c r="EU141" s="1">
        <v>8</v>
      </c>
      <c r="EV141" s="1">
        <v>8</v>
      </c>
      <c r="EW141" s="1">
        <v>6</v>
      </c>
      <c r="EX141" s="1">
        <v>6</v>
      </c>
      <c r="EY141" s="1">
        <v>9</v>
      </c>
      <c r="EZ141" s="1">
        <v>10</v>
      </c>
      <c r="FA141" s="1">
        <v>10</v>
      </c>
      <c r="FB141" s="1">
        <v>8</v>
      </c>
      <c r="FC141" s="1">
        <v>8</v>
      </c>
      <c r="FD141" s="1">
        <v>8</v>
      </c>
      <c r="FE141" s="1">
        <v>11</v>
      </c>
      <c r="FF141" s="1">
        <v>11</v>
      </c>
      <c r="FG141" s="1">
        <v>10</v>
      </c>
      <c r="FH141" s="1">
        <v>10</v>
      </c>
      <c r="FI141" s="1">
        <v>11</v>
      </c>
      <c r="FJ141" s="1">
        <v>11</v>
      </c>
      <c r="FK141" s="1">
        <v>11</v>
      </c>
      <c r="FL141" s="28">
        <v>11</v>
      </c>
      <c r="FM141" s="28">
        <v>11</v>
      </c>
      <c r="FN141" s="28">
        <v>11</v>
      </c>
      <c r="FO141" s="28">
        <v>11</v>
      </c>
      <c r="FP141" s="28">
        <v>11</v>
      </c>
      <c r="FQ141" s="28">
        <v>11</v>
      </c>
      <c r="FR141" s="28">
        <v>11</v>
      </c>
      <c r="FS141">
        <v>11</v>
      </c>
      <c r="FT141">
        <v>11</v>
      </c>
      <c r="FU141">
        <v>11</v>
      </c>
      <c r="FV141">
        <v>11</v>
      </c>
      <c r="FW141">
        <v>11</v>
      </c>
      <c r="FX141">
        <v>11</v>
      </c>
      <c r="FY141">
        <v>11</v>
      </c>
      <c r="FZ141">
        <v>11</v>
      </c>
      <c r="GA141">
        <v>11</v>
      </c>
      <c r="GB141">
        <v>11</v>
      </c>
      <c r="GC141">
        <v>11</v>
      </c>
      <c r="GD141">
        <v>11</v>
      </c>
      <c r="GE141">
        <v>11</v>
      </c>
      <c r="GF141">
        <v>11</v>
      </c>
      <c r="GG141">
        <v>11</v>
      </c>
      <c r="GH141">
        <v>10</v>
      </c>
      <c r="GI141">
        <v>10</v>
      </c>
      <c r="GJ141">
        <v>10</v>
      </c>
      <c r="GK141">
        <v>10</v>
      </c>
      <c r="GL141">
        <v>10</v>
      </c>
      <c r="GM141">
        <v>10</v>
      </c>
      <c r="GN141">
        <v>10</v>
      </c>
      <c r="GO141">
        <v>10</v>
      </c>
      <c r="GP141">
        <v>10</v>
      </c>
      <c r="GQ141">
        <v>10</v>
      </c>
      <c r="GR141">
        <v>10</v>
      </c>
      <c r="GS141">
        <v>10</v>
      </c>
      <c r="GT141">
        <v>10</v>
      </c>
      <c r="GU141">
        <v>10</v>
      </c>
    </row>
    <row r="142" spans="1:203" x14ac:dyDescent="0.25">
      <c r="A142" s="2" t="s">
        <v>161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1"/>
      <c r="AO142" s="10"/>
      <c r="AP142" s="10"/>
      <c r="AQ142" s="10"/>
      <c r="AR142" s="10"/>
      <c r="AS142" s="10"/>
      <c r="AT142" s="10"/>
      <c r="AU142" s="9"/>
      <c r="AV142" s="10"/>
      <c r="AW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>
        <v>2</v>
      </c>
      <c r="BN142" s="10">
        <v>2</v>
      </c>
      <c r="BO142">
        <v>2</v>
      </c>
      <c r="BP142">
        <v>2</v>
      </c>
      <c r="BQ142">
        <v>3</v>
      </c>
      <c r="BR142">
        <v>3</v>
      </c>
      <c r="BS142">
        <v>3</v>
      </c>
      <c r="BT142">
        <v>3</v>
      </c>
      <c r="BU142">
        <v>3</v>
      </c>
      <c r="BV142">
        <v>3</v>
      </c>
      <c r="BW142" s="10">
        <v>3</v>
      </c>
      <c r="BX142" s="10">
        <v>3</v>
      </c>
      <c r="BY142" s="10">
        <v>3</v>
      </c>
      <c r="BZ142" s="10">
        <v>3</v>
      </c>
      <c r="CA142" s="10">
        <v>3</v>
      </c>
      <c r="CB142">
        <v>15</v>
      </c>
      <c r="CC142">
        <v>14</v>
      </c>
      <c r="CD142">
        <v>14</v>
      </c>
      <c r="CE142">
        <v>15</v>
      </c>
      <c r="CF142">
        <v>15</v>
      </c>
      <c r="CG142">
        <v>15</v>
      </c>
      <c r="CH142">
        <v>15</v>
      </c>
      <c r="CI142">
        <v>15</v>
      </c>
      <c r="CJ142">
        <v>15</v>
      </c>
      <c r="CK142">
        <v>15</v>
      </c>
      <c r="CL142">
        <v>15</v>
      </c>
      <c r="CM142" s="10">
        <v>15</v>
      </c>
      <c r="CN142" s="10">
        <v>15</v>
      </c>
      <c r="CO142" s="10">
        <v>15</v>
      </c>
      <c r="CP142" s="10">
        <v>15</v>
      </c>
      <c r="CQ142" s="10">
        <v>15</v>
      </c>
      <c r="CR142" s="10">
        <v>15</v>
      </c>
      <c r="CS142" s="10">
        <v>15</v>
      </c>
      <c r="CT142" s="10">
        <v>15</v>
      </c>
      <c r="CU142" s="10">
        <v>15</v>
      </c>
      <c r="CV142" s="10">
        <v>15</v>
      </c>
      <c r="CW142" s="10">
        <v>15</v>
      </c>
      <c r="CX142" s="10">
        <v>15</v>
      </c>
      <c r="CY142" s="10">
        <v>15</v>
      </c>
      <c r="CZ142" s="10">
        <v>15</v>
      </c>
      <c r="DA142" s="10">
        <v>15</v>
      </c>
      <c r="DB142" s="22">
        <v>15</v>
      </c>
      <c r="DC142" s="22">
        <v>15</v>
      </c>
      <c r="DD142" s="22">
        <v>15</v>
      </c>
      <c r="DE142" s="22">
        <v>15</v>
      </c>
      <c r="DF142" s="22">
        <v>15</v>
      </c>
      <c r="DG142" s="22">
        <v>15</v>
      </c>
      <c r="DH142" s="22">
        <v>12</v>
      </c>
      <c r="DI142" s="22">
        <v>12</v>
      </c>
      <c r="DJ142" s="22">
        <v>12</v>
      </c>
      <c r="DK142" s="22">
        <v>12</v>
      </c>
      <c r="DL142" s="1">
        <v>13</v>
      </c>
      <c r="DM142">
        <v>13</v>
      </c>
      <c r="DN142">
        <v>13</v>
      </c>
      <c r="DO142">
        <v>13</v>
      </c>
      <c r="DP142">
        <v>13</v>
      </c>
      <c r="DQ142">
        <v>11</v>
      </c>
      <c r="DR142">
        <v>11</v>
      </c>
      <c r="DS142">
        <v>11</v>
      </c>
      <c r="DT142">
        <v>11</v>
      </c>
      <c r="DU142">
        <v>11</v>
      </c>
      <c r="DV142">
        <v>11</v>
      </c>
      <c r="DW142">
        <v>10</v>
      </c>
      <c r="DX142">
        <v>10</v>
      </c>
      <c r="DY142">
        <v>10</v>
      </c>
      <c r="DZ142">
        <v>10</v>
      </c>
      <c r="EA142">
        <v>10</v>
      </c>
      <c r="EB142">
        <v>10</v>
      </c>
      <c r="EC142">
        <v>10</v>
      </c>
      <c r="ED142">
        <v>10</v>
      </c>
      <c r="EE142">
        <v>10</v>
      </c>
      <c r="EF142">
        <v>10</v>
      </c>
      <c r="EG142">
        <v>10</v>
      </c>
      <c r="EH142">
        <v>10</v>
      </c>
      <c r="EI142">
        <v>10</v>
      </c>
      <c r="EJ142">
        <v>10</v>
      </c>
      <c r="EK142">
        <v>10</v>
      </c>
      <c r="EL142">
        <v>10</v>
      </c>
      <c r="EM142">
        <v>10</v>
      </c>
      <c r="EN142">
        <v>10</v>
      </c>
      <c r="EO142">
        <v>10</v>
      </c>
      <c r="EP142">
        <v>10</v>
      </c>
      <c r="EQ142">
        <v>10</v>
      </c>
      <c r="ER142">
        <v>10</v>
      </c>
      <c r="ES142">
        <v>10</v>
      </c>
      <c r="ET142" s="1">
        <v>10</v>
      </c>
      <c r="EU142" s="1">
        <v>10</v>
      </c>
      <c r="EV142" s="1">
        <v>10</v>
      </c>
      <c r="EW142" s="1">
        <v>9</v>
      </c>
      <c r="EX142" s="1">
        <v>9</v>
      </c>
      <c r="EY142" s="1">
        <v>9</v>
      </c>
      <c r="EZ142" s="1">
        <v>9</v>
      </c>
      <c r="FA142" s="1">
        <v>9</v>
      </c>
      <c r="FB142" s="1">
        <v>8</v>
      </c>
      <c r="FC142" s="1">
        <v>8</v>
      </c>
      <c r="FD142" s="1">
        <v>8</v>
      </c>
      <c r="FE142" s="1">
        <v>8</v>
      </c>
      <c r="FF142" s="1">
        <v>8</v>
      </c>
      <c r="FG142" s="1">
        <v>6</v>
      </c>
      <c r="FH142" s="1">
        <v>6</v>
      </c>
      <c r="FI142" s="1">
        <v>6</v>
      </c>
      <c r="FJ142" s="1">
        <v>6</v>
      </c>
      <c r="FK142" s="1">
        <v>6</v>
      </c>
      <c r="FL142" s="28">
        <v>6</v>
      </c>
      <c r="FM142" s="28">
        <v>6</v>
      </c>
      <c r="FN142" s="28">
        <v>6</v>
      </c>
      <c r="FO142" s="28">
        <v>5</v>
      </c>
      <c r="FP142" s="28">
        <v>5</v>
      </c>
      <c r="FQ142" s="28">
        <v>5</v>
      </c>
      <c r="FR142" s="28">
        <v>5</v>
      </c>
      <c r="FS142">
        <v>6</v>
      </c>
      <c r="FT142">
        <v>6</v>
      </c>
      <c r="FU142">
        <v>6</v>
      </c>
      <c r="FV142">
        <v>6</v>
      </c>
      <c r="FW142">
        <v>6</v>
      </c>
      <c r="FX142" s="28">
        <v>5</v>
      </c>
      <c r="FY142" s="28">
        <v>5</v>
      </c>
      <c r="FZ142" s="28">
        <v>5</v>
      </c>
      <c r="GA142" s="28">
        <v>5</v>
      </c>
      <c r="GB142" s="28">
        <v>5</v>
      </c>
      <c r="GC142">
        <v>6</v>
      </c>
      <c r="GD142">
        <v>6</v>
      </c>
      <c r="GE142">
        <v>6</v>
      </c>
      <c r="GF142">
        <v>6</v>
      </c>
      <c r="GG142">
        <v>6</v>
      </c>
      <c r="GH142">
        <v>6</v>
      </c>
      <c r="GI142">
        <v>6</v>
      </c>
      <c r="GJ142">
        <v>6</v>
      </c>
      <c r="GK142">
        <v>6</v>
      </c>
      <c r="GL142">
        <v>6</v>
      </c>
      <c r="GM142">
        <v>6</v>
      </c>
      <c r="GN142">
        <v>6</v>
      </c>
      <c r="GO142">
        <v>6</v>
      </c>
      <c r="GP142">
        <v>6</v>
      </c>
      <c r="GQ142">
        <v>8</v>
      </c>
      <c r="GR142">
        <v>10</v>
      </c>
      <c r="GS142">
        <v>10</v>
      </c>
      <c r="GT142">
        <v>10</v>
      </c>
      <c r="GU142">
        <v>9</v>
      </c>
    </row>
    <row r="143" spans="1:203" x14ac:dyDescent="0.25">
      <c r="A143" s="2" t="s">
        <v>188</v>
      </c>
      <c r="J143" s="1"/>
      <c r="K143" s="1"/>
      <c r="L143" s="1"/>
      <c r="M143" s="3"/>
      <c r="N143" s="1"/>
      <c r="O143" s="3"/>
      <c r="P143" s="1"/>
      <c r="Q143" s="3"/>
      <c r="R143" s="1"/>
      <c r="S143" s="3"/>
      <c r="T143" s="3"/>
      <c r="U143" s="1"/>
      <c r="V143" s="3"/>
      <c r="W143" s="1"/>
      <c r="X143" s="3"/>
      <c r="Y143" s="1"/>
      <c r="Z143" s="1"/>
      <c r="AA143" s="1"/>
      <c r="AB143" s="1"/>
      <c r="AC143" s="1"/>
      <c r="AD143" s="1"/>
      <c r="AE143" s="1"/>
      <c r="AF143" s="1"/>
      <c r="AG143" s="10"/>
      <c r="AH143" s="10"/>
      <c r="AI143" s="10"/>
      <c r="AJ143" s="10"/>
      <c r="AK143" s="10"/>
      <c r="AL143" s="10"/>
      <c r="AM143" s="11"/>
      <c r="AN143" s="10"/>
      <c r="AO143" s="10"/>
      <c r="AP143" s="10"/>
      <c r="AQ143" s="10"/>
      <c r="AR143" s="10"/>
      <c r="AS143" s="11"/>
      <c r="AT143" s="10"/>
      <c r="AU143" s="9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CA143" s="10"/>
      <c r="CC143" s="10"/>
      <c r="CH143" s="10">
        <v>1</v>
      </c>
      <c r="CI143" s="10">
        <v>1</v>
      </c>
      <c r="CJ143" s="10">
        <v>1</v>
      </c>
      <c r="CK143" s="10">
        <v>1</v>
      </c>
      <c r="CL143" s="10">
        <v>1</v>
      </c>
      <c r="CM143" s="10">
        <v>1</v>
      </c>
      <c r="CN143" s="10">
        <v>1</v>
      </c>
      <c r="CO143" s="10">
        <v>1</v>
      </c>
      <c r="CP143" s="10">
        <v>2</v>
      </c>
      <c r="CQ143" s="10">
        <v>2</v>
      </c>
      <c r="CR143" s="10">
        <v>2</v>
      </c>
      <c r="CS143" s="10">
        <v>2</v>
      </c>
      <c r="CT143" s="10">
        <v>2</v>
      </c>
      <c r="CU143" s="10">
        <v>2</v>
      </c>
      <c r="CV143" s="10">
        <v>3</v>
      </c>
      <c r="CW143" s="10">
        <v>3</v>
      </c>
      <c r="CX143" s="10">
        <v>3</v>
      </c>
      <c r="CY143" s="10">
        <v>3</v>
      </c>
      <c r="CZ143" s="10">
        <v>3</v>
      </c>
      <c r="DA143" s="10">
        <v>3</v>
      </c>
      <c r="DB143" s="22">
        <v>3</v>
      </c>
      <c r="DC143" s="22">
        <v>3</v>
      </c>
      <c r="DD143" s="22">
        <v>3</v>
      </c>
      <c r="DE143" s="22">
        <v>3</v>
      </c>
      <c r="DF143" s="22">
        <v>3</v>
      </c>
      <c r="DG143" s="22">
        <v>3</v>
      </c>
      <c r="DH143" s="22">
        <v>3</v>
      </c>
      <c r="DI143" s="22">
        <v>3</v>
      </c>
      <c r="DJ143" s="22">
        <v>3</v>
      </c>
      <c r="DK143" s="22">
        <v>3</v>
      </c>
      <c r="DL143">
        <v>3</v>
      </c>
      <c r="DM143">
        <v>3</v>
      </c>
      <c r="DN143">
        <v>3</v>
      </c>
      <c r="DO143">
        <v>4</v>
      </c>
      <c r="DP143">
        <v>4</v>
      </c>
      <c r="DQ143">
        <v>4</v>
      </c>
      <c r="DR143">
        <v>4</v>
      </c>
      <c r="DS143">
        <v>4</v>
      </c>
      <c r="DT143">
        <v>4</v>
      </c>
      <c r="DU143">
        <v>4</v>
      </c>
      <c r="DV143">
        <v>4</v>
      </c>
      <c r="DW143">
        <v>4</v>
      </c>
      <c r="DX143">
        <v>4</v>
      </c>
      <c r="DY143">
        <v>4</v>
      </c>
      <c r="DZ143">
        <v>4</v>
      </c>
      <c r="EA143">
        <v>5</v>
      </c>
      <c r="EB143">
        <v>5</v>
      </c>
      <c r="EC143">
        <v>5</v>
      </c>
      <c r="ED143">
        <v>5</v>
      </c>
      <c r="EE143">
        <v>5</v>
      </c>
      <c r="EF143">
        <v>5</v>
      </c>
      <c r="EG143">
        <v>5</v>
      </c>
      <c r="EH143">
        <v>5</v>
      </c>
      <c r="EI143">
        <v>5</v>
      </c>
      <c r="EJ143">
        <v>5</v>
      </c>
      <c r="EK143">
        <v>5</v>
      </c>
      <c r="EL143">
        <v>5</v>
      </c>
      <c r="EM143">
        <v>5</v>
      </c>
      <c r="EN143">
        <v>5</v>
      </c>
      <c r="EO143">
        <v>5</v>
      </c>
      <c r="EP143">
        <v>5</v>
      </c>
      <c r="EQ143">
        <v>5</v>
      </c>
      <c r="ER143">
        <v>5</v>
      </c>
      <c r="ES143">
        <v>5</v>
      </c>
      <c r="ET143" s="1">
        <v>5</v>
      </c>
      <c r="EU143" s="1">
        <v>5</v>
      </c>
      <c r="EV143" s="1">
        <v>5</v>
      </c>
      <c r="EW143" s="1">
        <v>5</v>
      </c>
      <c r="EX143" s="1">
        <v>5</v>
      </c>
      <c r="EY143" s="1">
        <v>5</v>
      </c>
      <c r="EZ143" s="1">
        <v>5</v>
      </c>
      <c r="FA143" s="1">
        <v>5</v>
      </c>
      <c r="FB143" s="1">
        <v>5</v>
      </c>
      <c r="FC143" s="1">
        <v>5</v>
      </c>
      <c r="FD143" s="1">
        <v>5</v>
      </c>
      <c r="FE143" s="1">
        <v>5</v>
      </c>
      <c r="FF143" s="1">
        <v>5</v>
      </c>
      <c r="FG143" s="1">
        <v>5</v>
      </c>
      <c r="FH143" s="1">
        <v>5</v>
      </c>
      <c r="FI143" s="1">
        <v>5</v>
      </c>
      <c r="FJ143" s="1">
        <v>5</v>
      </c>
      <c r="FK143" s="1">
        <v>5</v>
      </c>
      <c r="FL143" s="28">
        <v>5</v>
      </c>
      <c r="FM143" s="28">
        <v>5</v>
      </c>
      <c r="FN143" s="28">
        <v>5</v>
      </c>
      <c r="FO143" s="28">
        <v>5</v>
      </c>
      <c r="FP143" s="28">
        <v>5</v>
      </c>
      <c r="FQ143" s="28">
        <v>5</v>
      </c>
      <c r="FR143" s="28">
        <v>5</v>
      </c>
      <c r="FS143">
        <v>5</v>
      </c>
      <c r="FT143">
        <v>5</v>
      </c>
      <c r="FU143">
        <v>5</v>
      </c>
      <c r="FV143">
        <v>5</v>
      </c>
      <c r="FW143">
        <v>5</v>
      </c>
      <c r="FX143">
        <v>5</v>
      </c>
      <c r="FY143">
        <v>5</v>
      </c>
      <c r="FZ143">
        <v>5</v>
      </c>
      <c r="GA143">
        <v>5</v>
      </c>
      <c r="GB143">
        <v>5</v>
      </c>
      <c r="GC143">
        <v>5</v>
      </c>
      <c r="GD143">
        <v>5</v>
      </c>
      <c r="GE143">
        <v>5</v>
      </c>
      <c r="GF143">
        <v>5</v>
      </c>
      <c r="GG143">
        <v>5</v>
      </c>
      <c r="GH143">
        <v>5</v>
      </c>
      <c r="GI143">
        <v>5</v>
      </c>
      <c r="GJ143">
        <v>5</v>
      </c>
      <c r="GK143">
        <v>5</v>
      </c>
      <c r="GL143">
        <v>5</v>
      </c>
      <c r="GM143">
        <v>5</v>
      </c>
      <c r="GN143">
        <v>5</v>
      </c>
      <c r="GO143">
        <v>5</v>
      </c>
      <c r="GP143">
        <v>9</v>
      </c>
      <c r="GQ143">
        <v>9</v>
      </c>
      <c r="GR143">
        <v>9</v>
      </c>
      <c r="GS143">
        <v>9</v>
      </c>
      <c r="GT143">
        <v>9</v>
      </c>
      <c r="GU143">
        <v>9</v>
      </c>
    </row>
    <row r="144" spans="1:203" x14ac:dyDescent="0.25">
      <c r="A144" t="s">
        <v>286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15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21"/>
      <c r="DD144" s="21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GC144">
        <v>8</v>
      </c>
      <c r="GD144">
        <v>8</v>
      </c>
      <c r="GE144">
        <v>8</v>
      </c>
      <c r="GF144">
        <v>8</v>
      </c>
      <c r="GG144">
        <v>8</v>
      </c>
      <c r="GH144">
        <v>8</v>
      </c>
      <c r="GI144">
        <v>8</v>
      </c>
      <c r="GJ144">
        <v>8</v>
      </c>
      <c r="GK144">
        <v>8</v>
      </c>
      <c r="GL144">
        <v>9</v>
      </c>
      <c r="GM144">
        <v>9</v>
      </c>
      <c r="GN144">
        <v>9</v>
      </c>
      <c r="GO144">
        <v>9</v>
      </c>
      <c r="GP144">
        <v>9</v>
      </c>
      <c r="GQ144">
        <v>9</v>
      </c>
      <c r="GR144">
        <v>9</v>
      </c>
      <c r="GS144">
        <v>9</v>
      </c>
      <c r="GT144">
        <v>9</v>
      </c>
      <c r="GU144">
        <v>9</v>
      </c>
    </row>
    <row r="145" spans="1:203" x14ac:dyDescent="0.25">
      <c r="A145" s="2" t="s">
        <v>209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15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0">
        <v>1</v>
      </c>
      <c r="BD145" s="10">
        <v>1</v>
      </c>
      <c r="BE145" s="10">
        <v>1</v>
      </c>
      <c r="BF145" s="10">
        <v>1</v>
      </c>
      <c r="BG145" s="10">
        <v>1</v>
      </c>
      <c r="BH145" s="10">
        <v>1</v>
      </c>
      <c r="BI145" s="10">
        <v>1</v>
      </c>
      <c r="BJ145" s="10">
        <v>2</v>
      </c>
      <c r="BK145" s="10">
        <v>2</v>
      </c>
      <c r="BL145" s="10">
        <v>2</v>
      </c>
      <c r="BM145" s="10">
        <v>2</v>
      </c>
      <c r="BN145" s="10">
        <v>2</v>
      </c>
      <c r="BO145" s="10">
        <v>2</v>
      </c>
      <c r="BP145" s="10">
        <v>2</v>
      </c>
      <c r="BQ145" s="10">
        <v>2</v>
      </c>
      <c r="BR145" s="10">
        <v>2</v>
      </c>
      <c r="BS145" s="10">
        <v>2</v>
      </c>
      <c r="BT145" s="10">
        <v>2</v>
      </c>
      <c r="BU145" s="10">
        <v>2</v>
      </c>
      <c r="BV145" s="10">
        <v>2</v>
      </c>
      <c r="BW145" s="10">
        <v>2</v>
      </c>
      <c r="BX145" s="10">
        <v>2</v>
      </c>
      <c r="BY145" s="10">
        <v>2</v>
      </c>
      <c r="BZ145" s="10">
        <v>2</v>
      </c>
      <c r="CA145" s="10">
        <v>2</v>
      </c>
      <c r="CB145" s="10">
        <v>2</v>
      </c>
      <c r="CC145" s="10">
        <v>2</v>
      </c>
      <c r="CD145" s="10">
        <v>2</v>
      </c>
      <c r="CE145" s="10">
        <v>2</v>
      </c>
      <c r="CF145" s="10">
        <v>2</v>
      </c>
      <c r="CG145" s="10">
        <v>2</v>
      </c>
      <c r="CH145" s="10">
        <v>2</v>
      </c>
      <c r="CI145" s="10">
        <v>2</v>
      </c>
      <c r="CJ145" s="10">
        <v>2</v>
      </c>
      <c r="CK145" s="10">
        <v>2</v>
      </c>
      <c r="CL145" s="10">
        <v>2</v>
      </c>
      <c r="CM145" s="10">
        <v>2</v>
      </c>
      <c r="CN145" s="10">
        <v>2</v>
      </c>
      <c r="CO145" s="10">
        <v>2</v>
      </c>
      <c r="CP145" s="10">
        <v>2</v>
      </c>
      <c r="CQ145" s="10">
        <v>2</v>
      </c>
      <c r="CR145" s="10">
        <v>2</v>
      </c>
      <c r="CS145" s="10">
        <v>2</v>
      </c>
      <c r="CT145" s="10">
        <v>2</v>
      </c>
      <c r="CU145" s="10">
        <v>2</v>
      </c>
      <c r="CV145" s="10">
        <v>2</v>
      </c>
      <c r="CW145" s="10">
        <v>2</v>
      </c>
      <c r="CX145" s="10">
        <v>2</v>
      </c>
      <c r="CY145" s="10">
        <v>2</v>
      </c>
      <c r="CZ145" s="10">
        <v>2</v>
      </c>
      <c r="DA145" s="10">
        <v>3</v>
      </c>
      <c r="DB145" s="22">
        <v>3</v>
      </c>
      <c r="DC145" s="22">
        <v>3</v>
      </c>
      <c r="DD145" s="22">
        <v>1</v>
      </c>
      <c r="DE145" s="22">
        <v>1</v>
      </c>
      <c r="DF145" s="22">
        <v>1</v>
      </c>
      <c r="DG145" s="22">
        <v>1</v>
      </c>
      <c r="DH145" s="22">
        <v>1</v>
      </c>
      <c r="DI145" s="22">
        <v>1</v>
      </c>
      <c r="DJ145" s="22">
        <v>1</v>
      </c>
      <c r="DK145" s="22">
        <v>1</v>
      </c>
      <c r="DL145" s="1">
        <v>4</v>
      </c>
      <c r="DM145">
        <v>4</v>
      </c>
      <c r="DN145">
        <v>4</v>
      </c>
      <c r="DO145">
        <v>4</v>
      </c>
      <c r="DP145">
        <v>4</v>
      </c>
      <c r="DQ145">
        <v>2</v>
      </c>
      <c r="DR145">
        <v>2</v>
      </c>
      <c r="DS145">
        <v>2</v>
      </c>
      <c r="DT145">
        <v>2</v>
      </c>
      <c r="DU145">
        <v>2</v>
      </c>
      <c r="DV145">
        <v>2</v>
      </c>
      <c r="DW145">
        <v>2</v>
      </c>
      <c r="DX145">
        <v>2</v>
      </c>
      <c r="DY145">
        <v>2</v>
      </c>
      <c r="DZ145">
        <v>2</v>
      </c>
      <c r="EA145">
        <v>2</v>
      </c>
      <c r="EB145">
        <v>2</v>
      </c>
      <c r="EC145">
        <v>2</v>
      </c>
      <c r="ED145">
        <v>1</v>
      </c>
      <c r="EE145">
        <v>1</v>
      </c>
      <c r="EF145">
        <v>1</v>
      </c>
      <c r="EG145">
        <v>1</v>
      </c>
      <c r="EH145">
        <v>1</v>
      </c>
      <c r="EI145">
        <v>1</v>
      </c>
      <c r="EJ145">
        <v>1</v>
      </c>
      <c r="EK145">
        <v>1</v>
      </c>
      <c r="EL145">
        <v>1</v>
      </c>
      <c r="EM145">
        <v>1</v>
      </c>
      <c r="EN145">
        <v>1</v>
      </c>
      <c r="EO145">
        <v>1</v>
      </c>
      <c r="EP145">
        <v>1</v>
      </c>
      <c r="EQ145">
        <v>1</v>
      </c>
      <c r="ER145">
        <v>1</v>
      </c>
      <c r="ES145">
        <v>1</v>
      </c>
      <c r="ET145">
        <v>1</v>
      </c>
      <c r="EU145" s="1">
        <v>1</v>
      </c>
      <c r="EV145" s="1">
        <v>1</v>
      </c>
      <c r="EW145" s="1">
        <v>1</v>
      </c>
      <c r="EX145" s="1">
        <v>1</v>
      </c>
      <c r="EY145" s="1">
        <v>1</v>
      </c>
      <c r="EZ145" s="1">
        <v>1</v>
      </c>
      <c r="FA145" s="1">
        <v>1</v>
      </c>
      <c r="FB145" s="1">
        <v>1</v>
      </c>
      <c r="FC145" s="1">
        <v>1</v>
      </c>
      <c r="FD145" s="1">
        <v>1</v>
      </c>
      <c r="FE145" s="1">
        <v>1</v>
      </c>
      <c r="FF145" s="1">
        <v>1</v>
      </c>
      <c r="FG145" s="1">
        <v>1</v>
      </c>
      <c r="FH145" s="1">
        <v>1</v>
      </c>
      <c r="FI145" s="1">
        <v>1</v>
      </c>
      <c r="FJ145" s="1">
        <v>1</v>
      </c>
      <c r="FK145" s="1">
        <v>1</v>
      </c>
      <c r="FL145" s="28">
        <v>1</v>
      </c>
      <c r="FM145" s="28">
        <v>1</v>
      </c>
      <c r="FN145" s="28">
        <v>1</v>
      </c>
      <c r="FO145" s="28">
        <v>1</v>
      </c>
      <c r="FP145" s="28">
        <v>1</v>
      </c>
      <c r="FQ145" s="28">
        <v>1</v>
      </c>
      <c r="FR145" s="28">
        <v>1</v>
      </c>
      <c r="FS145">
        <v>1</v>
      </c>
      <c r="FT145">
        <v>1</v>
      </c>
      <c r="FU145">
        <v>1</v>
      </c>
      <c r="FV145">
        <v>1</v>
      </c>
      <c r="FW145">
        <v>1</v>
      </c>
      <c r="FX145">
        <v>1</v>
      </c>
      <c r="FY145">
        <v>1</v>
      </c>
      <c r="FZ145">
        <v>1</v>
      </c>
      <c r="GA145">
        <v>1</v>
      </c>
      <c r="GB145">
        <v>7</v>
      </c>
      <c r="GC145">
        <v>7</v>
      </c>
      <c r="GD145">
        <v>7</v>
      </c>
      <c r="GE145">
        <v>7</v>
      </c>
      <c r="GF145">
        <v>7</v>
      </c>
      <c r="GG145">
        <v>7</v>
      </c>
      <c r="GH145">
        <v>7</v>
      </c>
      <c r="GI145">
        <v>7</v>
      </c>
      <c r="GJ145">
        <v>7</v>
      </c>
      <c r="GK145">
        <v>7</v>
      </c>
      <c r="GL145">
        <v>7</v>
      </c>
      <c r="GM145">
        <v>8</v>
      </c>
      <c r="GN145">
        <v>8</v>
      </c>
      <c r="GO145">
        <v>8</v>
      </c>
      <c r="GP145">
        <v>8</v>
      </c>
      <c r="GQ145">
        <v>8</v>
      </c>
      <c r="GR145">
        <v>8</v>
      </c>
      <c r="GS145">
        <v>9</v>
      </c>
      <c r="GT145">
        <v>9</v>
      </c>
      <c r="GU145">
        <v>9</v>
      </c>
    </row>
    <row r="146" spans="1:203" x14ac:dyDescent="0.25">
      <c r="A146" s="2" t="s">
        <v>149</v>
      </c>
      <c r="U146" s="1"/>
      <c r="V146" s="1"/>
      <c r="W146" s="1"/>
      <c r="X146" s="1"/>
      <c r="Y146" s="1"/>
      <c r="Z146" s="1"/>
      <c r="AA146" s="1"/>
      <c r="AB146" s="1"/>
      <c r="AC146" s="1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Y146" s="10"/>
      <c r="AZ146" s="10"/>
      <c r="BA146" s="10">
        <v>1</v>
      </c>
      <c r="BB146" s="10">
        <v>1</v>
      </c>
      <c r="BC146" s="10">
        <v>1</v>
      </c>
      <c r="BD146" s="10">
        <v>1</v>
      </c>
      <c r="BE146" s="10">
        <v>1</v>
      </c>
      <c r="BF146" s="10">
        <v>1</v>
      </c>
      <c r="BG146" s="10">
        <v>3</v>
      </c>
      <c r="BH146" s="10">
        <v>3</v>
      </c>
      <c r="BI146" s="10">
        <v>3</v>
      </c>
      <c r="BJ146" s="10">
        <v>3</v>
      </c>
      <c r="BK146" s="10">
        <v>3</v>
      </c>
      <c r="BL146" s="10">
        <v>3</v>
      </c>
      <c r="BM146" s="10">
        <v>3</v>
      </c>
      <c r="BN146" s="10">
        <v>3</v>
      </c>
      <c r="BO146" s="10">
        <v>3</v>
      </c>
      <c r="BP146" s="10">
        <v>3</v>
      </c>
      <c r="BQ146" s="10">
        <v>3</v>
      </c>
      <c r="BR146" s="10">
        <v>3</v>
      </c>
      <c r="BS146" s="10">
        <v>3</v>
      </c>
      <c r="BT146" s="10">
        <v>4</v>
      </c>
      <c r="BU146" s="10">
        <v>4</v>
      </c>
      <c r="BV146" s="10">
        <v>4</v>
      </c>
      <c r="BW146" s="10">
        <v>4</v>
      </c>
      <c r="BX146" s="10">
        <v>4</v>
      </c>
      <c r="BY146" s="10">
        <v>4</v>
      </c>
      <c r="BZ146" s="10">
        <v>4</v>
      </c>
      <c r="CA146" s="10">
        <v>4</v>
      </c>
      <c r="CB146" s="10">
        <v>7</v>
      </c>
      <c r="CC146" s="10">
        <v>7</v>
      </c>
      <c r="CD146" s="10">
        <v>8</v>
      </c>
      <c r="CE146" s="10">
        <v>8</v>
      </c>
      <c r="CF146" s="10">
        <v>8</v>
      </c>
      <c r="CG146" s="10">
        <v>8</v>
      </c>
      <c r="CH146" s="10">
        <v>8</v>
      </c>
      <c r="CI146" s="10">
        <v>8</v>
      </c>
      <c r="CJ146" s="10">
        <v>8</v>
      </c>
      <c r="CK146" s="10">
        <v>9</v>
      </c>
      <c r="CL146" s="10">
        <v>9</v>
      </c>
      <c r="CM146" s="10">
        <v>9</v>
      </c>
      <c r="CN146" s="10">
        <v>9</v>
      </c>
      <c r="CO146" s="10">
        <v>9</v>
      </c>
      <c r="CP146" s="10">
        <v>9</v>
      </c>
      <c r="CQ146" s="10">
        <v>9</v>
      </c>
      <c r="CR146" s="10">
        <v>9</v>
      </c>
      <c r="CS146" s="10">
        <v>9</v>
      </c>
      <c r="CT146" s="10">
        <v>9</v>
      </c>
      <c r="CU146" s="10">
        <v>9</v>
      </c>
      <c r="CV146" s="10">
        <v>9</v>
      </c>
      <c r="CW146" s="10">
        <v>9</v>
      </c>
      <c r="CX146" s="10">
        <v>9</v>
      </c>
      <c r="CY146" s="10">
        <v>9</v>
      </c>
      <c r="CZ146" s="10">
        <v>9</v>
      </c>
      <c r="DA146" s="10">
        <v>8</v>
      </c>
      <c r="DB146" s="10">
        <v>8</v>
      </c>
      <c r="DC146" s="10">
        <v>8</v>
      </c>
      <c r="DD146" s="22">
        <v>8</v>
      </c>
      <c r="DE146" s="22">
        <v>8</v>
      </c>
      <c r="DF146" s="22">
        <v>8</v>
      </c>
      <c r="DG146" s="22">
        <v>8</v>
      </c>
      <c r="DH146" s="22">
        <v>8</v>
      </c>
      <c r="DI146" s="22">
        <v>8</v>
      </c>
      <c r="DJ146" s="22">
        <v>8</v>
      </c>
      <c r="DK146" s="22">
        <v>8</v>
      </c>
      <c r="DL146">
        <v>9</v>
      </c>
      <c r="DM146">
        <v>9</v>
      </c>
      <c r="DN146">
        <v>9</v>
      </c>
      <c r="DO146">
        <v>9</v>
      </c>
      <c r="DP146">
        <v>9</v>
      </c>
      <c r="DQ146">
        <v>6</v>
      </c>
      <c r="DR146">
        <v>6</v>
      </c>
      <c r="DS146">
        <v>6</v>
      </c>
      <c r="DT146">
        <v>6</v>
      </c>
      <c r="DU146">
        <v>6</v>
      </c>
      <c r="DV146">
        <v>6</v>
      </c>
      <c r="DW146">
        <v>6</v>
      </c>
      <c r="DX146">
        <v>6</v>
      </c>
      <c r="DY146">
        <v>6</v>
      </c>
      <c r="DZ146">
        <v>6</v>
      </c>
      <c r="EA146">
        <v>6</v>
      </c>
      <c r="EB146">
        <v>6</v>
      </c>
      <c r="EC146">
        <v>6</v>
      </c>
      <c r="ED146">
        <v>6</v>
      </c>
      <c r="EE146">
        <v>6</v>
      </c>
      <c r="EF146">
        <v>6</v>
      </c>
      <c r="EG146">
        <v>6</v>
      </c>
      <c r="EH146">
        <v>6</v>
      </c>
      <c r="EI146">
        <v>6</v>
      </c>
      <c r="EJ146">
        <v>6</v>
      </c>
      <c r="EK146">
        <v>6</v>
      </c>
      <c r="EL146">
        <v>6</v>
      </c>
      <c r="EM146">
        <v>6</v>
      </c>
      <c r="EN146">
        <v>6</v>
      </c>
      <c r="EO146">
        <v>6</v>
      </c>
      <c r="EP146">
        <v>6</v>
      </c>
      <c r="EQ146">
        <v>5</v>
      </c>
      <c r="ER146">
        <v>5</v>
      </c>
      <c r="ES146">
        <v>5</v>
      </c>
      <c r="ET146">
        <v>5</v>
      </c>
      <c r="EU146" s="1">
        <v>5</v>
      </c>
      <c r="EV146" s="1">
        <v>5</v>
      </c>
      <c r="EW146" s="1">
        <v>5</v>
      </c>
      <c r="EX146" s="1">
        <v>5</v>
      </c>
      <c r="EY146" s="1">
        <v>5</v>
      </c>
      <c r="EZ146" s="1">
        <v>5</v>
      </c>
      <c r="FA146" s="1">
        <v>5</v>
      </c>
      <c r="FB146" s="1">
        <v>5</v>
      </c>
      <c r="FC146" s="1">
        <v>5</v>
      </c>
      <c r="FD146" s="1">
        <v>5</v>
      </c>
      <c r="FE146" s="1">
        <v>5</v>
      </c>
      <c r="FF146" s="1">
        <v>5</v>
      </c>
      <c r="FG146" s="1">
        <v>5</v>
      </c>
      <c r="FH146" s="1">
        <v>5</v>
      </c>
      <c r="FI146" s="1">
        <v>5</v>
      </c>
      <c r="FJ146" s="1">
        <v>5</v>
      </c>
      <c r="FK146" s="1">
        <v>5</v>
      </c>
      <c r="FL146" s="28">
        <v>4</v>
      </c>
      <c r="FM146" s="28">
        <v>4</v>
      </c>
      <c r="FN146" s="28">
        <v>4</v>
      </c>
      <c r="FO146" s="28">
        <v>4</v>
      </c>
      <c r="FP146" s="28">
        <v>4</v>
      </c>
      <c r="FQ146" s="28">
        <v>4</v>
      </c>
      <c r="FR146" s="28">
        <v>4</v>
      </c>
      <c r="FS146">
        <v>4</v>
      </c>
      <c r="FT146">
        <v>4</v>
      </c>
      <c r="FU146">
        <v>4</v>
      </c>
      <c r="FV146">
        <v>4</v>
      </c>
      <c r="FW146">
        <v>4</v>
      </c>
      <c r="FX146">
        <v>3</v>
      </c>
      <c r="FY146">
        <v>3</v>
      </c>
      <c r="FZ146">
        <v>3</v>
      </c>
      <c r="GA146">
        <v>3</v>
      </c>
      <c r="GB146">
        <v>3</v>
      </c>
      <c r="GC146">
        <v>3</v>
      </c>
      <c r="GD146">
        <v>3</v>
      </c>
      <c r="GE146">
        <v>3</v>
      </c>
      <c r="GF146">
        <v>3</v>
      </c>
      <c r="GG146">
        <v>3</v>
      </c>
      <c r="GH146">
        <v>3</v>
      </c>
      <c r="GI146">
        <v>3</v>
      </c>
      <c r="GJ146">
        <v>3</v>
      </c>
      <c r="GK146">
        <v>3</v>
      </c>
      <c r="GL146">
        <v>3</v>
      </c>
      <c r="GM146">
        <v>3</v>
      </c>
      <c r="GN146">
        <v>3</v>
      </c>
      <c r="GO146">
        <v>3</v>
      </c>
      <c r="GP146">
        <v>3</v>
      </c>
      <c r="GQ146">
        <v>4</v>
      </c>
      <c r="GR146">
        <v>6</v>
      </c>
      <c r="GS146">
        <v>7</v>
      </c>
      <c r="GT146">
        <v>7</v>
      </c>
      <c r="GU146">
        <v>7</v>
      </c>
    </row>
    <row r="147" spans="1:203" ht="30" x14ac:dyDescent="0.25">
      <c r="A147" s="2" t="s">
        <v>265</v>
      </c>
      <c r="R147" s="1"/>
      <c r="S147" s="1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12"/>
      <c r="AE147" s="12"/>
      <c r="AF147" s="10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>
        <v>1</v>
      </c>
      <c r="BC147" s="10">
        <v>1</v>
      </c>
      <c r="BD147" s="10">
        <v>1</v>
      </c>
      <c r="BE147" s="10">
        <v>1</v>
      </c>
      <c r="BF147" s="10">
        <v>1</v>
      </c>
      <c r="BG147" s="10">
        <v>1</v>
      </c>
      <c r="BH147" s="10">
        <v>1</v>
      </c>
      <c r="BI147" s="10">
        <v>1</v>
      </c>
      <c r="BJ147" s="10">
        <v>1</v>
      </c>
      <c r="BK147" s="10">
        <v>1</v>
      </c>
      <c r="BL147" s="10">
        <v>1</v>
      </c>
      <c r="BM147" s="10">
        <v>1</v>
      </c>
      <c r="BN147" s="10">
        <v>1</v>
      </c>
      <c r="BO147" s="10">
        <v>1</v>
      </c>
      <c r="BP147" s="10">
        <v>1</v>
      </c>
      <c r="BQ147" s="10">
        <v>1</v>
      </c>
      <c r="BR147" s="10">
        <v>1</v>
      </c>
      <c r="BS147" s="10">
        <v>1</v>
      </c>
      <c r="BT147" s="10">
        <v>1</v>
      </c>
      <c r="BU147" s="10">
        <v>1</v>
      </c>
      <c r="BV147" s="10">
        <v>1</v>
      </c>
      <c r="BW147" s="10">
        <v>1</v>
      </c>
      <c r="BX147" s="10">
        <v>1</v>
      </c>
      <c r="BY147" s="10">
        <v>1</v>
      </c>
      <c r="BZ147" s="10">
        <v>1</v>
      </c>
      <c r="CA147" s="10">
        <v>1</v>
      </c>
      <c r="CB147" s="10">
        <v>1</v>
      </c>
      <c r="CC147" s="10">
        <v>1</v>
      </c>
      <c r="CD147" s="10">
        <v>1</v>
      </c>
      <c r="CE147" s="10">
        <v>1</v>
      </c>
      <c r="CF147" s="10">
        <v>1</v>
      </c>
      <c r="CG147" s="10">
        <v>1</v>
      </c>
      <c r="CH147" s="10">
        <v>1</v>
      </c>
      <c r="CI147" s="10">
        <v>1</v>
      </c>
      <c r="CJ147" s="10">
        <v>1</v>
      </c>
      <c r="CK147" s="10">
        <v>1</v>
      </c>
      <c r="CL147" s="10">
        <v>1</v>
      </c>
      <c r="CM147" s="10">
        <v>1</v>
      </c>
      <c r="CN147" s="10">
        <v>1</v>
      </c>
      <c r="CO147" s="10">
        <v>1</v>
      </c>
      <c r="CP147" s="10">
        <v>1</v>
      </c>
      <c r="CQ147" s="10">
        <v>1</v>
      </c>
      <c r="CR147" s="10">
        <v>1</v>
      </c>
      <c r="CS147" s="10">
        <v>1</v>
      </c>
      <c r="CT147" s="10">
        <v>1</v>
      </c>
      <c r="CU147" s="10">
        <v>1</v>
      </c>
      <c r="CV147" s="10">
        <v>1</v>
      </c>
      <c r="CW147" s="10">
        <v>1</v>
      </c>
      <c r="CX147" s="10">
        <v>1</v>
      </c>
      <c r="CY147" s="10">
        <v>1</v>
      </c>
      <c r="CZ147" s="10">
        <v>1</v>
      </c>
      <c r="DA147" s="10">
        <v>1</v>
      </c>
      <c r="DB147" s="10">
        <v>1</v>
      </c>
      <c r="DC147" s="10">
        <v>1</v>
      </c>
      <c r="DD147" s="22">
        <v>1</v>
      </c>
      <c r="DE147" s="22">
        <v>1</v>
      </c>
      <c r="DF147" s="22">
        <v>1</v>
      </c>
      <c r="DG147" s="22">
        <v>1</v>
      </c>
      <c r="DH147" s="22">
        <v>1</v>
      </c>
      <c r="DI147" s="22">
        <v>1</v>
      </c>
      <c r="DJ147" s="22">
        <v>1</v>
      </c>
      <c r="DK147" s="22">
        <v>1</v>
      </c>
      <c r="DL147">
        <v>1</v>
      </c>
      <c r="DM147">
        <v>1</v>
      </c>
      <c r="DN147">
        <v>1</v>
      </c>
      <c r="DO147">
        <v>1</v>
      </c>
      <c r="DP147">
        <v>1</v>
      </c>
      <c r="DQ147">
        <v>1</v>
      </c>
      <c r="DR147">
        <v>1</v>
      </c>
      <c r="DS147">
        <v>1</v>
      </c>
      <c r="DT147">
        <v>1</v>
      </c>
      <c r="DU147">
        <v>1</v>
      </c>
      <c r="DV147">
        <v>1</v>
      </c>
      <c r="DW147">
        <v>1</v>
      </c>
      <c r="DX147">
        <v>1</v>
      </c>
      <c r="DY147">
        <v>1</v>
      </c>
      <c r="DZ147">
        <v>1</v>
      </c>
      <c r="EA147">
        <v>1</v>
      </c>
      <c r="EB147">
        <v>1</v>
      </c>
      <c r="EC147">
        <v>1</v>
      </c>
      <c r="ED147">
        <v>1</v>
      </c>
      <c r="EE147">
        <v>1</v>
      </c>
      <c r="EF147">
        <v>1</v>
      </c>
      <c r="EG147">
        <v>1</v>
      </c>
      <c r="EH147">
        <v>1</v>
      </c>
      <c r="EI147">
        <v>1</v>
      </c>
      <c r="EJ147">
        <v>1</v>
      </c>
      <c r="EK147">
        <v>1</v>
      </c>
      <c r="EL147">
        <v>1</v>
      </c>
      <c r="EM147">
        <v>1</v>
      </c>
      <c r="EN147">
        <v>1</v>
      </c>
      <c r="EO147">
        <v>1</v>
      </c>
      <c r="EP147">
        <v>1</v>
      </c>
      <c r="EQ147">
        <v>1</v>
      </c>
      <c r="ER147">
        <v>1</v>
      </c>
      <c r="ES147">
        <v>1</v>
      </c>
      <c r="ET147">
        <v>1</v>
      </c>
      <c r="EU147">
        <v>1</v>
      </c>
      <c r="EV147">
        <v>1</v>
      </c>
      <c r="EW147" s="1">
        <v>1</v>
      </c>
      <c r="EX147" s="1">
        <v>1</v>
      </c>
      <c r="EY147" s="1">
        <v>1</v>
      </c>
      <c r="EZ147" s="1">
        <v>1</v>
      </c>
      <c r="FA147" s="1">
        <v>1</v>
      </c>
      <c r="FB147" s="1">
        <v>1</v>
      </c>
      <c r="FC147" s="1">
        <v>1</v>
      </c>
      <c r="FD147" s="1">
        <v>1</v>
      </c>
      <c r="FE147" s="1">
        <v>1</v>
      </c>
      <c r="FF147" s="1">
        <v>1</v>
      </c>
      <c r="FG147" s="1">
        <v>1</v>
      </c>
      <c r="FH147" s="1">
        <v>1</v>
      </c>
      <c r="FI147" s="1">
        <v>1</v>
      </c>
      <c r="FJ147" s="1">
        <v>1</v>
      </c>
      <c r="FK147" s="1">
        <v>1</v>
      </c>
      <c r="FL147" s="28">
        <v>1</v>
      </c>
      <c r="FM147" s="28">
        <v>1</v>
      </c>
      <c r="FN147" s="28">
        <v>1</v>
      </c>
      <c r="FO147" s="28">
        <v>1</v>
      </c>
      <c r="FP147" s="28">
        <v>1</v>
      </c>
      <c r="FQ147" s="28">
        <v>1</v>
      </c>
      <c r="FR147" s="28">
        <v>1</v>
      </c>
      <c r="FS147">
        <v>1</v>
      </c>
      <c r="FT147">
        <v>1</v>
      </c>
      <c r="FU147">
        <v>1</v>
      </c>
      <c r="FV147">
        <v>1</v>
      </c>
      <c r="FW147">
        <v>1</v>
      </c>
      <c r="FX147">
        <v>1</v>
      </c>
      <c r="FY147">
        <v>1</v>
      </c>
      <c r="FZ147">
        <v>1</v>
      </c>
      <c r="GA147">
        <v>1</v>
      </c>
      <c r="GB147">
        <v>1</v>
      </c>
      <c r="GC147">
        <v>1</v>
      </c>
      <c r="GD147">
        <v>1</v>
      </c>
      <c r="GE147">
        <v>1</v>
      </c>
      <c r="GF147">
        <v>2</v>
      </c>
      <c r="GG147">
        <v>1</v>
      </c>
      <c r="GH147">
        <v>2</v>
      </c>
      <c r="GI147">
        <v>2</v>
      </c>
      <c r="GJ147">
        <v>3</v>
      </c>
      <c r="GK147">
        <v>4</v>
      </c>
      <c r="GL147">
        <v>5</v>
      </c>
      <c r="GM147">
        <v>5</v>
      </c>
      <c r="GN147">
        <v>5</v>
      </c>
      <c r="GO147">
        <v>5</v>
      </c>
      <c r="GQ147">
        <v>6</v>
      </c>
      <c r="GR147">
        <v>6</v>
      </c>
      <c r="GS147">
        <v>6</v>
      </c>
      <c r="GT147">
        <v>6</v>
      </c>
      <c r="GU147">
        <v>7</v>
      </c>
    </row>
    <row r="148" spans="1:203" x14ac:dyDescent="0.25">
      <c r="A148" s="2" t="s">
        <v>253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"/>
      <c r="Q148" s="1"/>
      <c r="R148" s="1"/>
      <c r="S148" s="1"/>
      <c r="T148" s="1"/>
      <c r="U148" s="3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9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M148">
        <v>1</v>
      </c>
      <c r="DN148">
        <v>1</v>
      </c>
      <c r="DO148">
        <v>1</v>
      </c>
      <c r="DP148">
        <v>1</v>
      </c>
      <c r="DQ148">
        <v>1</v>
      </c>
      <c r="DR148">
        <v>2</v>
      </c>
      <c r="DS148">
        <v>2</v>
      </c>
      <c r="DT148">
        <v>3</v>
      </c>
      <c r="DU148">
        <v>3</v>
      </c>
      <c r="DV148">
        <v>3</v>
      </c>
      <c r="DW148">
        <v>5</v>
      </c>
      <c r="DX148">
        <v>5</v>
      </c>
      <c r="DY148">
        <v>6</v>
      </c>
      <c r="DZ148">
        <v>6</v>
      </c>
      <c r="EA148">
        <v>7</v>
      </c>
      <c r="EB148">
        <v>7</v>
      </c>
      <c r="EC148">
        <v>7</v>
      </c>
      <c r="ED148">
        <v>9</v>
      </c>
      <c r="EE148">
        <v>9</v>
      </c>
      <c r="EF148">
        <v>9</v>
      </c>
      <c r="EG148">
        <v>11</v>
      </c>
      <c r="EH148">
        <v>11</v>
      </c>
      <c r="EI148">
        <v>11</v>
      </c>
      <c r="EJ148">
        <v>10</v>
      </c>
      <c r="EK148">
        <v>10</v>
      </c>
      <c r="EL148">
        <v>9</v>
      </c>
      <c r="EM148">
        <v>9</v>
      </c>
      <c r="EN148">
        <v>9</v>
      </c>
      <c r="EO148">
        <v>9</v>
      </c>
      <c r="EP148">
        <v>9</v>
      </c>
      <c r="EQ148">
        <v>9</v>
      </c>
      <c r="ER148" s="1">
        <v>9</v>
      </c>
      <c r="ES148" s="1">
        <v>9</v>
      </c>
      <c r="ET148" s="1">
        <v>9</v>
      </c>
      <c r="EU148" s="1">
        <v>9</v>
      </c>
      <c r="EV148" s="1">
        <v>9</v>
      </c>
      <c r="EW148" s="1">
        <v>8</v>
      </c>
      <c r="EX148" s="1">
        <v>8</v>
      </c>
      <c r="EY148" s="1">
        <v>8</v>
      </c>
      <c r="EZ148" s="1">
        <v>8</v>
      </c>
      <c r="FA148" s="1">
        <v>8</v>
      </c>
      <c r="FB148" s="1">
        <v>8</v>
      </c>
      <c r="FC148" s="1">
        <v>8</v>
      </c>
      <c r="FD148" s="1">
        <v>8</v>
      </c>
      <c r="FE148" s="1">
        <v>8</v>
      </c>
      <c r="FF148" s="1">
        <v>8</v>
      </c>
      <c r="FG148" s="1">
        <v>1</v>
      </c>
      <c r="FH148" s="1">
        <v>1</v>
      </c>
      <c r="FI148" s="1">
        <v>9</v>
      </c>
      <c r="FJ148" s="1">
        <v>9</v>
      </c>
      <c r="FK148" s="1">
        <v>9</v>
      </c>
      <c r="FL148" s="28">
        <v>9</v>
      </c>
      <c r="FM148" s="28">
        <v>9</v>
      </c>
      <c r="FN148" s="28">
        <v>9</v>
      </c>
      <c r="FO148" s="28">
        <v>9</v>
      </c>
      <c r="FP148" s="28">
        <v>9</v>
      </c>
      <c r="FQ148" s="28">
        <v>9</v>
      </c>
      <c r="FR148" s="28">
        <v>9</v>
      </c>
      <c r="FS148" s="28">
        <v>8</v>
      </c>
      <c r="FT148" s="28">
        <v>8</v>
      </c>
      <c r="FU148" s="28">
        <v>8</v>
      </c>
      <c r="FV148">
        <v>8</v>
      </c>
      <c r="FW148">
        <v>8</v>
      </c>
      <c r="FX148" s="28">
        <v>8</v>
      </c>
      <c r="FY148" s="28">
        <v>8</v>
      </c>
      <c r="FZ148" s="28">
        <v>8</v>
      </c>
      <c r="GA148" s="28">
        <v>8</v>
      </c>
      <c r="GB148" s="28">
        <v>8</v>
      </c>
      <c r="GC148">
        <v>8</v>
      </c>
      <c r="GD148">
        <v>8</v>
      </c>
      <c r="GE148">
        <v>8</v>
      </c>
      <c r="GF148">
        <v>8</v>
      </c>
      <c r="GG148">
        <v>8</v>
      </c>
      <c r="GH148">
        <v>6</v>
      </c>
      <c r="GI148">
        <v>6</v>
      </c>
      <c r="GJ148">
        <v>6</v>
      </c>
      <c r="GK148">
        <v>6</v>
      </c>
      <c r="GL148">
        <v>6</v>
      </c>
      <c r="GM148">
        <v>6</v>
      </c>
      <c r="GN148">
        <v>7</v>
      </c>
      <c r="GO148">
        <v>7</v>
      </c>
      <c r="GP148">
        <v>7</v>
      </c>
      <c r="GQ148">
        <v>7</v>
      </c>
      <c r="GR148">
        <v>7</v>
      </c>
      <c r="GS148">
        <v>7</v>
      </c>
      <c r="GT148">
        <v>7</v>
      </c>
      <c r="GU148">
        <v>7</v>
      </c>
    </row>
    <row r="149" spans="1:203" x14ac:dyDescent="0.25">
      <c r="A149" t="s">
        <v>285</v>
      </c>
      <c r="I149" s="1"/>
      <c r="J149" s="1"/>
      <c r="K149" s="1"/>
      <c r="L149" s="1"/>
      <c r="M149" s="1"/>
      <c r="N149" s="1"/>
      <c r="O149" s="1"/>
      <c r="P149" s="1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12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0"/>
      <c r="AZ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L149" s="28"/>
      <c r="FM149" s="28"/>
      <c r="FN149" s="28"/>
      <c r="FO149" s="28"/>
      <c r="FP149" s="28"/>
      <c r="FQ149" s="28"/>
      <c r="FR149" s="28"/>
      <c r="FX149" s="28"/>
      <c r="FY149" s="28"/>
      <c r="FZ149" s="28"/>
      <c r="GA149" s="28"/>
      <c r="GB149" s="28"/>
      <c r="GD149">
        <v>1</v>
      </c>
      <c r="GE149">
        <v>1</v>
      </c>
      <c r="GF149">
        <v>1</v>
      </c>
      <c r="GG149">
        <v>1</v>
      </c>
      <c r="GH149">
        <v>1</v>
      </c>
      <c r="GI149">
        <v>2</v>
      </c>
      <c r="GJ149">
        <v>2</v>
      </c>
      <c r="GK149">
        <v>2</v>
      </c>
      <c r="GL149">
        <v>6</v>
      </c>
      <c r="GM149">
        <v>7</v>
      </c>
      <c r="GN149">
        <v>7</v>
      </c>
      <c r="GO149">
        <v>7</v>
      </c>
      <c r="GP149">
        <v>7</v>
      </c>
      <c r="GQ149">
        <v>7</v>
      </c>
      <c r="GR149">
        <v>7</v>
      </c>
      <c r="GS149">
        <v>7</v>
      </c>
      <c r="GT149">
        <v>7</v>
      </c>
      <c r="GU149">
        <v>7</v>
      </c>
    </row>
    <row r="150" spans="1:203" x14ac:dyDescent="0.25">
      <c r="A150" s="2" t="s">
        <v>159</v>
      </c>
      <c r="P150" s="1"/>
      <c r="Q150" s="1"/>
      <c r="R150" s="1"/>
      <c r="S150" s="1"/>
      <c r="T150" s="1"/>
      <c r="U150" s="1"/>
      <c r="V150" s="6"/>
      <c r="W150" s="6"/>
      <c r="X150" s="6"/>
      <c r="Y150" s="1"/>
      <c r="Z150" s="1"/>
      <c r="AA150" s="1"/>
      <c r="AB150" s="1"/>
      <c r="AC150" s="1"/>
      <c r="AD150" s="3"/>
      <c r="AE150" s="1"/>
      <c r="AF150" s="1"/>
      <c r="AG150" s="10"/>
      <c r="AH150" s="10"/>
      <c r="AI150" s="10"/>
      <c r="AJ150" s="10"/>
      <c r="AK150" s="10"/>
      <c r="AL150" s="10"/>
      <c r="AM150" s="11"/>
      <c r="AN150" s="11"/>
      <c r="AO150" s="10"/>
      <c r="AP150" s="10"/>
      <c r="AQ150" s="10"/>
      <c r="AR150" s="10"/>
      <c r="AS150" s="10"/>
      <c r="AT150" s="10"/>
      <c r="AU150" s="10"/>
      <c r="AV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>
        <v>1</v>
      </c>
      <c r="BJ150" s="10">
        <v>1</v>
      </c>
      <c r="BK150" s="10">
        <v>1</v>
      </c>
      <c r="BL150" s="10">
        <v>1</v>
      </c>
      <c r="BM150" s="10">
        <v>1</v>
      </c>
      <c r="BN150" s="10">
        <v>1</v>
      </c>
      <c r="BO150" s="10">
        <v>1</v>
      </c>
      <c r="BP150" s="10">
        <v>1</v>
      </c>
      <c r="BQ150" s="10">
        <v>1</v>
      </c>
      <c r="BR150" s="10">
        <v>1</v>
      </c>
      <c r="BS150" s="10">
        <v>1</v>
      </c>
      <c r="BT150" s="10">
        <v>1</v>
      </c>
      <c r="BU150" s="10">
        <v>1</v>
      </c>
      <c r="BV150" s="10">
        <v>1</v>
      </c>
      <c r="BW150" s="10">
        <v>1</v>
      </c>
      <c r="BX150" s="10">
        <v>1</v>
      </c>
      <c r="BY150" s="10">
        <v>1</v>
      </c>
      <c r="BZ150" s="10">
        <v>2</v>
      </c>
      <c r="CA150" s="10">
        <v>2</v>
      </c>
      <c r="CB150" s="10">
        <v>2</v>
      </c>
      <c r="CC150" s="10">
        <v>2</v>
      </c>
      <c r="CD150" s="10">
        <v>2</v>
      </c>
      <c r="CE150" s="10">
        <v>2</v>
      </c>
      <c r="CF150" s="10">
        <v>2</v>
      </c>
      <c r="CG150" s="10">
        <v>2</v>
      </c>
      <c r="CH150" s="10">
        <v>2</v>
      </c>
      <c r="CI150" s="10">
        <v>2</v>
      </c>
      <c r="CJ150" s="10">
        <v>2</v>
      </c>
      <c r="CK150" s="10">
        <v>2</v>
      </c>
      <c r="CL150" s="10">
        <v>2</v>
      </c>
      <c r="CM150" s="10">
        <v>2</v>
      </c>
      <c r="CN150" s="10">
        <v>2</v>
      </c>
      <c r="CO150" s="10">
        <v>2</v>
      </c>
      <c r="CP150" s="10">
        <v>2</v>
      </c>
      <c r="CQ150" s="10">
        <v>2</v>
      </c>
      <c r="CR150" s="10">
        <v>2</v>
      </c>
      <c r="CS150" s="10">
        <v>2</v>
      </c>
      <c r="CT150" s="10">
        <v>2</v>
      </c>
      <c r="CU150" s="10">
        <v>2</v>
      </c>
      <c r="CV150" s="10">
        <v>2</v>
      </c>
      <c r="CW150" s="10">
        <v>2</v>
      </c>
      <c r="CX150" s="10">
        <v>2</v>
      </c>
      <c r="CY150" s="10">
        <v>2</v>
      </c>
      <c r="CZ150" s="10">
        <v>2</v>
      </c>
      <c r="DA150" s="10">
        <v>2</v>
      </c>
      <c r="DB150" s="22">
        <v>2</v>
      </c>
      <c r="DC150" s="22">
        <v>2</v>
      </c>
      <c r="DD150" s="22">
        <v>2</v>
      </c>
      <c r="DE150" s="22">
        <v>2</v>
      </c>
      <c r="DF150" s="22">
        <v>2</v>
      </c>
      <c r="DG150" s="22">
        <v>2</v>
      </c>
      <c r="DH150" s="22">
        <v>2</v>
      </c>
      <c r="DI150" s="22">
        <v>2</v>
      </c>
      <c r="DJ150" s="22">
        <v>2</v>
      </c>
      <c r="DK150" s="22">
        <v>2</v>
      </c>
      <c r="DL150" s="1">
        <v>2</v>
      </c>
      <c r="DM150">
        <v>2</v>
      </c>
      <c r="DN150">
        <v>2</v>
      </c>
      <c r="DO150">
        <v>2</v>
      </c>
      <c r="DP150">
        <v>2</v>
      </c>
      <c r="DQ150">
        <v>2</v>
      </c>
      <c r="DR150">
        <v>2</v>
      </c>
      <c r="DS150">
        <v>2</v>
      </c>
      <c r="DT150">
        <v>2</v>
      </c>
      <c r="DU150">
        <v>2</v>
      </c>
      <c r="DV150">
        <v>2</v>
      </c>
      <c r="DW150">
        <v>2</v>
      </c>
      <c r="DX150">
        <v>2</v>
      </c>
      <c r="DY150">
        <v>2</v>
      </c>
      <c r="DZ150">
        <v>2</v>
      </c>
      <c r="EA150">
        <v>2</v>
      </c>
      <c r="EB150">
        <v>2</v>
      </c>
      <c r="EC150">
        <v>2</v>
      </c>
      <c r="ED150">
        <v>2</v>
      </c>
      <c r="EE150">
        <v>2</v>
      </c>
      <c r="EF150">
        <v>2</v>
      </c>
      <c r="EG150">
        <v>2</v>
      </c>
      <c r="EH150">
        <v>2</v>
      </c>
      <c r="EI150">
        <v>2</v>
      </c>
      <c r="EJ150">
        <v>2</v>
      </c>
      <c r="EK150">
        <v>2</v>
      </c>
      <c r="EL150">
        <v>2</v>
      </c>
      <c r="EM150">
        <v>2</v>
      </c>
      <c r="EN150">
        <v>2</v>
      </c>
      <c r="EO150">
        <v>2</v>
      </c>
      <c r="EP150">
        <v>2</v>
      </c>
      <c r="EQ150">
        <v>2</v>
      </c>
      <c r="ER150">
        <v>2</v>
      </c>
      <c r="ES150">
        <v>2</v>
      </c>
      <c r="ET150" s="1">
        <v>2</v>
      </c>
      <c r="EU150" s="1">
        <v>2</v>
      </c>
      <c r="EV150" s="1">
        <v>2</v>
      </c>
      <c r="EW150" s="1">
        <v>2</v>
      </c>
      <c r="EX150" s="1">
        <v>2</v>
      </c>
      <c r="EY150" s="1">
        <v>2</v>
      </c>
      <c r="EZ150" s="1">
        <v>2</v>
      </c>
      <c r="FA150" s="1">
        <v>2</v>
      </c>
      <c r="FB150" s="1">
        <v>2</v>
      </c>
      <c r="FC150" s="1">
        <v>2</v>
      </c>
      <c r="FD150" s="1">
        <v>2</v>
      </c>
      <c r="FE150" s="1">
        <v>2</v>
      </c>
      <c r="FF150" s="1">
        <v>2</v>
      </c>
      <c r="FG150" s="1">
        <v>2</v>
      </c>
      <c r="FH150" s="1">
        <v>2</v>
      </c>
      <c r="FI150" s="1">
        <v>2</v>
      </c>
      <c r="FJ150" s="1">
        <v>2</v>
      </c>
      <c r="FK150" s="1">
        <v>2</v>
      </c>
      <c r="FL150" s="28">
        <v>2</v>
      </c>
      <c r="FM150" s="28">
        <v>2</v>
      </c>
      <c r="FN150" s="28">
        <v>2</v>
      </c>
      <c r="FO150" s="28">
        <v>2</v>
      </c>
      <c r="FP150" s="28">
        <v>2</v>
      </c>
      <c r="FQ150" s="28">
        <v>2</v>
      </c>
      <c r="FR150" s="28">
        <v>2</v>
      </c>
      <c r="FS150">
        <v>1</v>
      </c>
      <c r="FT150">
        <v>1</v>
      </c>
      <c r="FU150">
        <v>1</v>
      </c>
      <c r="FV150">
        <v>1</v>
      </c>
      <c r="FW150">
        <v>1</v>
      </c>
      <c r="FX150">
        <v>1</v>
      </c>
      <c r="FY150">
        <v>1</v>
      </c>
      <c r="FZ150">
        <v>1</v>
      </c>
      <c r="GA150">
        <v>1</v>
      </c>
      <c r="GB150">
        <v>1</v>
      </c>
      <c r="GC150">
        <v>1</v>
      </c>
      <c r="GD150">
        <v>1</v>
      </c>
      <c r="GE150">
        <v>1</v>
      </c>
      <c r="GF150">
        <v>1</v>
      </c>
      <c r="GG150">
        <v>1</v>
      </c>
      <c r="GH150">
        <v>1</v>
      </c>
      <c r="GI150">
        <v>5</v>
      </c>
      <c r="GJ150">
        <v>6</v>
      </c>
      <c r="GK150">
        <v>6</v>
      </c>
      <c r="GL150">
        <v>7</v>
      </c>
      <c r="GM150">
        <v>8</v>
      </c>
      <c r="GN150">
        <v>8</v>
      </c>
      <c r="GO150">
        <v>8</v>
      </c>
      <c r="GP150">
        <v>8</v>
      </c>
      <c r="GQ150">
        <v>7</v>
      </c>
      <c r="GR150">
        <v>7</v>
      </c>
      <c r="GS150">
        <v>7</v>
      </c>
      <c r="GT150">
        <v>7</v>
      </c>
      <c r="GU150">
        <v>7</v>
      </c>
    </row>
    <row r="151" spans="1:203" ht="30" x14ac:dyDescent="0.25">
      <c r="A151" s="2" t="s">
        <v>262</v>
      </c>
      <c r="I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1"/>
      <c r="AH151" s="10"/>
      <c r="AI151" s="10"/>
      <c r="AJ151" s="10"/>
      <c r="AK151" s="10"/>
      <c r="AL151" s="10"/>
      <c r="AM151" s="10"/>
      <c r="AN151" s="11"/>
      <c r="AO151" s="10"/>
      <c r="AP151" s="10"/>
      <c r="AQ151" s="10"/>
      <c r="AR151" s="10"/>
      <c r="AS151" s="10"/>
      <c r="AT151" s="10"/>
      <c r="AU151" s="10"/>
      <c r="AV151" s="10"/>
      <c r="AW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22"/>
      <c r="DE151" s="22"/>
      <c r="DF151" s="22"/>
      <c r="DG151" s="22"/>
      <c r="DH151" s="22"/>
      <c r="DI151" s="22"/>
      <c r="DJ151" s="22"/>
      <c r="DK151" s="22"/>
      <c r="DM151" s="1"/>
      <c r="ED151">
        <v>1</v>
      </c>
      <c r="EE151">
        <v>1</v>
      </c>
      <c r="EF151">
        <v>4</v>
      </c>
      <c r="EG151">
        <v>7</v>
      </c>
      <c r="EH151">
        <v>7</v>
      </c>
      <c r="EI151">
        <v>7</v>
      </c>
      <c r="EJ151">
        <v>7</v>
      </c>
      <c r="EK151">
        <v>7</v>
      </c>
      <c r="EL151">
        <v>7</v>
      </c>
      <c r="EM151">
        <v>7</v>
      </c>
      <c r="EN151">
        <v>7</v>
      </c>
      <c r="EO151">
        <v>7</v>
      </c>
      <c r="EP151">
        <v>7</v>
      </c>
      <c r="EQ151">
        <v>7</v>
      </c>
      <c r="ER151">
        <v>7</v>
      </c>
      <c r="ES151">
        <v>7</v>
      </c>
      <c r="ET151">
        <v>7</v>
      </c>
      <c r="EU151" s="1">
        <v>7</v>
      </c>
      <c r="EV151" s="1">
        <v>7</v>
      </c>
      <c r="EW151" s="1">
        <v>7</v>
      </c>
      <c r="EX151" s="1">
        <v>7</v>
      </c>
      <c r="EY151" s="1">
        <v>7</v>
      </c>
      <c r="EZ151" s="1">
        <v>7</v>
      </c>
      <c r="FA151" s="1">
        <v>7</v>
      </c>
      <c r="FB151" s="1">
        <v>7</v>
      </c>
      <c r="FC151" s="1">
        <v>7</v>
      </c>
      <c r="FD151" s="1">
        <v>7</v>
      </c>
      <c r="FE151" s="1">
        <v>7</v>
      </c>
      <c r="FF151" s="1">
        <v>7</v>
      </c>
      <c r="FG151" s="1">
        <v>7</v>
      </c>
      <c r="FH151" s="1">
        <v>7</v>
      </c>
      <c r="FI151" s="1">
        <v>7</v>
      </c>
      <c r="FJ151" s="1">
        <v>7</v>
      </c>
      <c r="FK151" s="1">
        <v>7</v>
      </c>
      <c r="FL151" s="28">
        <v>7</v>
      </c>
      <c r="FM151" s="28">
        <v>7</v>
      </c>
      <c r="FN151" s="28">
        <v>7</v>
      </c>
      <c r="FO151" s="28">
        <v>7</v>
      </c>
      <c r="FP151" s="28">
        <v>7</v>
      </c>
      <c r="FQ151" s="28">
        <v>7</v>
      </c>
      <c r="FR151" s="28">
        <v>7</v>
      </c>
      <c r="FS151">
        <v>7</v>
      </c>
      <c r="FT151">
        <v>7</v>
      </c>
      <c r="FU151">
        <v>7</v>
      </c>
      <c r="FV151">
        <v>7</v>
      </c>
      <c r="FW151">
        <v>7</v>
      </c>
      <c r="FX151">
        <v>7</v>
      </c>
      <c r="FY151">
        <v>7</v>
      </c>
      <c r="FZ151">
        <v>7</v>
      </c>
      <c r="GA151">
        <v>7</v>
      </c>
      <c r="GB151">
        <v>7</v>
      </c>
      <c r="GC151">
        <v>5</v>
      </c>
      <c r="GD151">
        <v>5</v>
      </c>
      <c r="GE151">
        <v>5</v>
      </c>
      <c r="GF151">
        <v>5</v>
      </c>
      <c r="GG151">
        <v>5</v>
      </c>
      <c r="GH151">
        <v>5</v>
      </c>
      <c r="GI151">
        <v>5</v>
      </c>
      <c r="GJ151">
        <v>5</v>
      </c>
      <c r="GK151">
        <v>5</v>
      </c>
      <c r="GL151">
        <v>5</v>
      </c>
      <c r="GM151">
        <v>5</v>
      </c>
      <c r="GN151">
        <v>5</v>
      </c>
      <c r="GO151">
        <v>5</v>
      </c>
      <c r="GP151">
        <v>5</v>
      </c>
      <c r="GQ151">
        <v>5</v>
      </c>
      <c r="GR151">
        <v>6</v>
      </c>
      <c r="GS151">
        <v>7</v>
      </c>
      <c r="GT151">
        <v>7</v>
      </c>
      <c r="GU151">
        <v>7</v>
      </c>
    </row>
    <row r="152" spans="1:203" ht="32.1" customHeight="1" x14ac:dyDescent="0.25">
      <c r="A152" s="2" t="s">
        <v>246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"/>
      <c r="CP152" s="10">
        <v>1</v>
      </c>
      <c r="CQ152">
        <v>1</v>
      </c>
      <c r="CR152" s="10">
        <v>1</v>
      </c>
      <c r="CS152" s="10">
        <v>1</v>
      </c>
      <c r="CT152" s="10">
        <v>1</v>
      </c>
      <c r="CU152" s="10">
        <v>2</v>
      </c>
      <c r="CV152" s="22">
        <v>1</v>
      </c>
      <c r="CW152" s="22">
        <v>1</v>
      </c>
      <c r="CX152" s="22">
        <v>1</v>
      </c>
      <c r="CY152" s="22">
        <v>1</v>
      </c>
      <c r="CZ152" s="22">
        <v>1</v>
      </c>
      <c r="DA152" s="22">
        <v>1</v>
      </c>
      <c r="DB152" s="22">
        <v>1</v>
      </c>
      <c r="DC152" s="22">
        <v>1</v>
      </c>
      <c r="DD152" s="22">
        <v>1</v>
      </c>
      <c r="DE152" s="22">
        <v>1</v>
      </c>
      <c r="DF152" s="22">
        <v>1</v>
      </c>
      <c r="DG152" s="22">
        <v>1</v>
      </c>
      <c r="DH152" s="22">
        <v>1</v>
      </c>
      <c r="DI152" s="22">
        <v>3</v>
      </c>
      <c r="DJ152" s="22">
        <v>3</v>
      </c>
      <c r="DK152" s="22">
        <v>3</v>
      </c>
      <c r="DL152">
        <v>3</v>
      </c>
      <c r="DM152">
        <v>4</v>
      </c>
      <c r="DN152">
        <v>4</v>
      </c>
      <c r="DO152">
        <v>9</v>
      </c>
      <c r="DP152">
        <v>9</v>
      </c>
      <c r="DQ152">
        <v>9</v>
      </c>
      <c r="DR152">
        <v>9</v>
      </c>
      <c r="DS152">
        <v>9</v>
      </c>
      <c r="DT152">
        <v>9</v>
      </c>
      <c r="DU152">
        <v>9</v>
      </c>
      <c r="DV152">
        <v>9</v>
      </c>
      <c r="DW152">
        <v>8</v>
      </c>
      <c r="DX152">
        <v>8</v>
      </c>
      <c r="DY152">
        <v>8</v>
      </c>
      <c r="DZ152">
        <v>8</v>
      </c>
      <c r="EA152">
        <v>8</v>
      </c>
      <c r="EB152">
        <v>8</v>
      </c>
      <c r="EC152">
        <v>8</v>
      </c>
      <c r="ED152">
        <v>8</v>
      </c>
      <c r="EE152">
        <v>8</v>
      </c>
      <c r="EF152">
        <v>8</v>
      </c>
      <c r="EG152">
        <v>8</v>
      </c>
      <c r="EH152">
        <v>8</v>
      </c>
      <c r="EI152">
        <v>8</v>
      </c>
      <c r="EJ152">
        <v>7</v>
      </c>
      <c r="EK152">
        <v>7</v>
      </c>
      <c r="EL152">
        <v>7</v>
      </c>
      <c r="EM152">
        <v>7</v>
      </c>
      <c r="EN152">
        <v>7</v>
      </c>
      <c r="EO152">
        <v>7</v>
      </c>
      <c r="EP152">
        <v>7</v>
      </c>
      <c r="EQ152">
        <v>7</v>
      </c>
      <c r="ER152">
        <v>7</v>
      </c>
      <c r="ES152">
        <v>7</v>
      </c>
      <c r="ET152" s="1">
        <v>7</v>
      </c>
      <c r="EU152" s="1">
        <v>7</v>
      </c>
      <c r="EV152" s="1">
        <v>7</v>
      </c>
      <c r="EW152" s="1">
        <v>7</v>
      </c>
      <c r="EX152" s="1">
        <v>7</v>
      </c>
      <c r="EY152" s="1">
        <v>7</v>
      </c>
      <c r="EZ152" s="1">
        <v>7</v>
      </c>
      <c r="FA152" s="1">
        <v>7</v>
      </c>
      <c r="FB152" s="1">
        <v>7</v>
      </c>
      <c r="FC152" s="1">
        <v>7</v>
      </c>
      <c r="FD152" s="1">
        <v>7</v>
      </c>
      <c r="FE152" s="1">
        <v>7</v>
      </c>
      <c r="FF152" s="1">
        <v>7</v>
      </c>
      <c r="FG152" s="1">
        <v>7</v>
      </c>
      <c r="FH152" s="1">
        <v>7</v>
      </c>
      <c r="FI152" s="1">
        <v>7</v>
      </c>
      <c r="FJ152" s="1">
        <v>7</v>
      </c>
      <c r="FK152" s="1">
        <v>7</v>
      </c>
      <c r="FL152" s="28">
        <v>7</v>
      </c>
      <c r="FM152" s="28">
        <v>9</v>
      </c>
      <c r="FN152" s="28">
        <v>9</v>
      </c>
      <c r="FO152" s="28">
        <v>7</v>
      </c>
      <c r="FP152" s="28">
        <v>7</v>
      </c>
      <c r="FQ152" s="28">
        <v>7</v>
      </c>
      <c r="FR152" s="28">
        <v>7</v>
      </c>
      <c r="FS152" s="28">
        <v>7</v>
      </c>
      <c r="FT152" s="28">
        <v>7</v>
      </c>
      <c r="FU152" s="28">
        <v>7</v>
      </c>
      <c r="FV152">
        <v>7</v>
      </c>
      <c r="FW152">
        <v>7</v>
      </c>
      <c r="FX152" s="28">
        <v>6</v>
      </c>
      <c r="FY152" s="28">
        <v>6</v>
      </c>
      <c r="FZ152" s="28">
        <v>6</v>
      </c>
      <c r="GA152" s="28">
        <v>6</v>
      </c>
      <c r="GB152" s="28">
        <v>6</v>
      </c>
      <c r="GC152">
        <v>6</v>
      </c>
      <c r="GD152">
        <v>6</v>
      </c>
      <c r="GE152">
        <v>6</v>
      </c>
      <c r="GF152">
        <v>6</v>
      </c>
      <c r="GG152">
        <v>6</v>
      </c>
      <c r="GH152">
        <v>6</v>
      </c>
      <c r="GI152">
        <v>6</v>
      </c>
      <c r="GJ152">
        <v>6</v>
      </c>
      <c r="GK152">
        <v>6</v>
      </c>
      <c r="GL152">
        <v>6</v>
      </c>
      <c r="GM152">
        <v>6</v>
      </c>
      <c r="GN152">
        <v>6</v>
      </c>
      <c r="GO152">
        <v>6</v>
      </c>
      <c r="GP152">
        <v>6</v>
      </c>
      <c r="GQ152">
        <v>6</v>
      </c>
      <c r="GR152">
        <v>6</v>
      </c>
      <c r="GS152">
        <v>6</v>
      </c>
      <c r="GT152">
        <v>6</v>
      </c>
      <c r="GU152">
        <v>6</v>
      </c>
    </row>
    <row r="153" spans="1:203" x14ac:dyDescent="0.25">
      <c r="A153" s="2" t="s">
        <v>218</v>
      </c>
      <c r="I153" s="1"/>
      <c r="J153" s="1"/>
      <c r="K153" s="1"/>
      <c r="L153" s="1"/>
      <c r="M153" s="1"/>
      <c r="N153" s="1"/>
      <c r="O153" s="1"/>
      <c r="P153" s="1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12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>
        <v>1</v>
      </c>
      <c r="DA153" s="10">
        <v>1</v>
      </c>
      <c r="DB153" s="22">
        <v>1</v>
      </c>
      <c r="DC153" s="22">
        <v>1</v>
      </c>
      <c r="DD153" s="22">
        <v>1</v>
      </c>
      <c r="DE153" s="22">
        <v>1</v>
      </c>
      <c r="DF153" s="22">
        <v>1</v>
      </c>
      <c r="DG153" s="22">
        <v>1</v>
      </c>
      <c r="DH153" s="22">
        <v>1</v>
      </c>
      <c r="DI153" s="22">
        <v>1</v>
      </c>
      <c r="DJ153" s="22">
        <v>1</v>
      </c>
      <c r="DK153" s="22">
        <v>1</v>
      </c>
      <c r="DL153">
        <v>1</v>
      </c>
      <c r="DM153">
        <v>2</v>
      </c>
      <c r="DN153">
        <v>2</v>
      </c>
      <c r="DO153">
        <v>2</v>
      </c>
      <c r="DP153">
        <v>2</v>
      </c>
      <c r="DQ153">
        <v>2</v>
      </c>
      <c r="DR153">
        <v>2</v>
      </c>
      <c r="DS153">
        <v>2</v>
      </c>
      <c r="DT153">
        <v>2</v>
      </c>
      <c r="DU153">
        <v>2</v>
      </c>
      <c r="DV153">
        <v>2</v>
      </c>
      <c r="DW153">
        <v>2</v>
      </c>
      <c r="DX153">
        <v>2</v>
      </c>
      <c r="DY153">
        <v>2</v>
      </c>
      <c r="DZ153">
        <v>1</v>
      </c>
      <c r="EA153">
        <v>1</v>
      </c>
      <c r="EB153">
        <v>1</v>
      </c>
      <c r="EC153">
        <v>1</v>
      </c>
      <c r="ED153">
        <v>1</v>
      </c>
      <c r="EE153">
        <v>1</v>
      </c>
      <c r="EF153">
        <v>1</v>
      </c>
      <c r="EG153">
        <v>1</v>
      </c>
      <c r="EH153">
        <v>1</v>
      </c>
      <c r="EI153">
        <v>1</v>
      </c>
      <c r="EJ153">
        <v>1</v>
      </c>
      <c r="EK153">
        <v>1</v>
      </c>
      <c r="EL153">
        <v>1</v>
      </c>
      <c r="EM153">
        <v>1</v>
      </c>
      <c r="EN153">
        <v>1</v>
      </c>
      <c r="EO153">
        <v>1</v>
      </c>
      <c r="EP153">
        <v>1</v>
      </c>
      <c r="EQ153">
        <v>1</v>
      </c>
      <c r="ER153">
        <v>1</v>
      </c>
      <c r="ES153">
        <v>1</v>
      </c>
      <c r="ET153" s="1">
        <v>1</v>
      </c>
      <c r="EU153" s="1">
        <v>1</v>
      </c>
      <c r="EV153" s="1">
        <v>1</v>
      </c>
      <c r="EW153" s="1">
        <v>1</v>
      </c>
      <c r="EX153" s="1">
        <v>1</v>
      </c>
      <c r="EY153" s="1">
        <v>1</v>
      </c>
      <c r="EZ153" s="1">
        <v>1</v>
      </c>
      <c r="FA153" s="1">
        <v>1</v>
      </c>
      <c r="FB153" s="1">
        <v>1</v>
      </c>
      <c r="FC153" s="1">
        <v>1</v>
      </c>
      <c r="FD153" s="1">
        <v>1</v>
      </c>
      <c r="FE153" s="1">
        <v>1</v>
      </c>
      <c r="FF153" s="1">
        <v>1</v>
      </c>
      <c r="FG153" s="1">
        <v>1</v>
      </c>
      <c r="FH153" s="1">
        <v>1</v>
      </c>
      <c r="FI153" s="1">
        <v>1</v>
      </c>
      <c r="FJ153" s="1">
        <v>1</v>
      </c>
      <c r="FK153" s="1">
        <v>1</v>
      </c>
      <c r="FL153" s="28">
        <v>2</v>
      </c>
      <c r="FM153" s="28">
        <v>2</v>
      </c>
      <c r="FN153" s="28">
        <v>2</v>
      </c>
      <c r="FO153" s="28">
        <v>3</v>
      </c>
      <c r="FP153" s="28">
        <v>3</v>
      </c>
      <c r="FQ153" s="28">
        <v>3</v>
      </c>
      <c r="FR153" s="28">
        <v>3</v>
      </c>
      <c r="FS153">
        <v>3</v>
      </c>
      <c r="FT153">
        <v>3</v>
      </c>
      <c r="FU153">
        <v>3</v>
      </c>
      <c r="FV153">
        <v>3</v>
      </c>
      <c r="FW153">
        <v>3</v>
      </c>
      <c r="FX153" s="28">
        <v>3</v>
      </c>
      <c r="FY153" s="28">
        <v>3</v>
      </c>
      <c r="FZ153" s="28">
        <v>3</v>
      </c>
      <c r="GA153" s="28">
        <v>3</v>
      </c>
      <c r="GB153" s="28">
        <v>3</v>
      </c>
      <c r="GC153">
        <v>3</v>
      </c>
      <c r="GD153">
        <v>3</v>
      </c>
      <c r="GE153">
        <v>3</v>
      </c>
      <c r="GF153">
        <v>3</v>
      </c>
      <c r="GG153">
        <v>3</v>
      </c>
      <c r="GH153">
        <v>3</v>
      </c>
      <c r="GI153">
        <v>3</v>
      </c>
      <c r="GJ153">
        <v>3</v>
      </c>
      <c r="GK153">
        <v>3</v>
      </c>
      <c r="GL153">
        <v>3</v>
      </c>
      <c r="GM153">
        <v>3</v>
      </c>
      <c r="GN153">
        <v>3</v>
      </c>
      <c r="GO153">
        <v>3</v>
      </c>
      <c r="GP153">
        <v>3</v>
      </c>
      <c r="GQ153">
        <v>3</v>
      </c>
      <c r="GR153">
        <v>3</v>
      </c>
      <c r="GS153">
        <v>4</v>
      </c>
      <c r="GT153">
        <v>6</v>
      </c>
      <c r="GU153">
        <v>6</v>
      </c>
    </row>
    <row r="154" spans="1:203" ht="15.95" customHeight="1" x14ac:dyDescent="0.25">
      <c r="A154" s="2" t="s">
        <v>134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3"/>
      <c r="Y154" s="1"/>
      <c r="Z154" s="1"/>
      <c r="AA154" s="1"/>
      <c r="AB154" s="1"/>
      <c r="AC154" s="1"/>
      <c r="AD154" s="1"/>
      <c r="AE154" s="1"/>
      <c r="AF154" s="1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>
        <v>1</v>
      </c>
      <c r="AW154">
        <v>1</v>
      </c>
      <c r="AX154">
        <v>1</v>
      </c>
      <c r="AY154" s="10">
        <v>1</v>
      </c>
      <c r="AZ154" s="10">
        <v>1</v>
      </c>
      <c r="BA154" s="10">
        <v>1</v>
      </c>
      <c r="BB154" s="10">
        <v>1</v>
      </c>
      <c r="BC154" s="10">
        <v>1</v>
      </c>
      <c r="BD154" s="10">
        <v>1</v>
      </c>
      <c r="BE154" s="10">
        <v>1</v>
      </c>
      <c r="BF154" s="10">
        <v>1</v>
      </c>
      <c r="BG154" s="10">
        <v>1</v>
      </c>
      <c r="BH154" s="10">
        <v>1</v>
      </c>
      <c r="BI154" s="10">
        <v>1</v>
      </c>
      <c r="BJ154" s="10">
        <v>1</v>
      </c>
      <c r="BK154" s="10">
        <v>1</v>
      </c>
      <c r="BL154" s="10">
        <v>1</v>
      </c>
      <c r="BM154" s="10">
        <v>1</v>
      </c>
      <c r="BN154" s="10">
        <v>1</v>
      </c>
      <c r="BO154" s="10">
        <v>1</v>
      </c>
      <c r="BP154" s="10">
        <v>1</v>
      </c>
      <c r="BQ154" s="10">
        <v>1</v>
      </c>
      <c r="BR154" s="10">
        <v>1</v>
      </c>
      <c r="BS154" s="10">
        <v>1</v>
      </c>
      <c r="BT154" s="10">
        <v>1</v>
      </c>
      <c r="BU154" s="10">
        <v>1</v>
      </c>
      <c r="BV154" s="10">
        <v>1</v>
      </c>
      <c r="BW154" s="10">
        <v>1</v>
      </c>
      <c r="BX154" s="10">
        <v>1</v>
      </c>
      <c r="BY154" s="10">
        <v>1</v>
      </c>
      <c r="BZ154" s="10">
        <v>1</v>
      </c>
      <c r="CA154" s="10">
        <v>1</v>
      </c>
      <c r="CB154" s="10">
        <v>1</v>
      </c>
      <c r="CC154" s="10">
        <v>1</v>
      </c>
      <c r="CD154" s="10">
        <v>1</v>
      </c>
      <c r="CE154" s="10">
        <v>1</v>
      </c>
      <c r="CF154" s="10">
        <v>1</v>
      </c>
      <c r="CG154" s="10">
        <v>1</v>
      </c>
      <c r="CH154" s="10">
        <v>1</v>
      </c>
      <c r="CI154" s="10">
        <v>1</v>
      </c>
      <c r="CJ154" s="10">
        <v>1</v>
      </c>
      <c r="CK154" s="10">
        <v>1</v>
      </c>
      <c r="CL154" s="10">
        <v>1</v>
      </c>
      <c r="CM154" s="10">
        <v>1</v>
      </c>
      <c r="CN154" s="10">
        <v>1</v>
      </c>
      <c r="CO154" s="10">
        <v>1</v>
      </c>
      <c r="CP154" s="10">
        <v>1</v>
      </c>
      <c r="CQ154" s="10">
        <v>1</v>
      </c>
      <c r="CR154" s="10">
        <v>1</v>
      </c>
      <c r="CS154" s="10">
        <v>1</v>
      </c>
      <c r="CT154" s="10">
        <v>1</v>
      </c>
      <c r="CU154" s="10">
        <v>1</v>
      </c>
      <c r="CV154" s="10">
        <v>1</v>
      </c>
      <c r="CW154" s="10">
        <v>1</v>
      </c>
      <c r="CX154" s="10">
        <v>1</v>
      </c>
      <c r="CY154" s="10">
        <v>1</v>
      </c>
      <c r="CZ154" s="10">
        <v>1</v>
      </c>
      <c r="DA154" s="10">
        <v>1</v>
      </c>
      <c r="DB154" s="22">
        <v>2</v>
      </c>
      <c r="DC154" s="22">
        <v>2</v>
      </c>
      <c r="DD154" s="22">
        <v>2</v>
      </c>
      <c r="DE154" s="22">
        <v>2</v>
      </c>
      <c r="DF154" s="22">
        <v>2</v>
      </c>
      <c r="DG154" s="22">
        <v>2</v>
      </c>
      <c r="DH154" s="22">
        <v>3</v>
      </c>
      <c r="DI154" s="22">
        <v>3</v>
      </c>
      <c r="DJ154" s="22">
        <v>3</v>
      </c>
      <c r="DK154" s="22">
        <v>3</v>
      </c>
      <c r="DL154">
        <v>3</v>
      </c>
      <c r="DM154">
        <v>3</v>
      </c>
      <c r="DN154">
        <v>3</v>
      </c>
      <c r="DO154">
        <v>3</v>
      </c>
      <c r="DP154">
        <v>3</v>
      </c>
      <c r="DQ154">
        <v>3</v>
      </c>
      <c r="DR154">
        <v>3</v>
      </c>
      <c r="DS154">
        <v>3</v>
      </c>
      <c r="DT154">
        <v>3</v>
      </c>
      <c r="DU154">
        <v>3</v>
      </c>
      <c r="DV154">
        <v>3</v>
      </c>
      <c r="DW154">
        <v>3</v>
      </c>
      <c r="DX154">
        <v>3</v>
      </c>
      <c r="DY154">
        <v>3</v>
      </c>
      <c r="DZ154">
        <v>3</v>
      </c>
      <c r="EA154">
        <v>3</v>
      </c>
      <c r="EB154">
        <v>3</v>
      </c>
      <c r="EC154">
        <v>3</v>
      </c>
      <c r="ED154">
        <v>3</v>
      </c>
      <c r="EE154">
        <v>3</v>
      </c>
      <c r="EF154">
        <v>3</v>
      </c>
      <c r="EG154">
        <v>3</v>
      </c>
      <c r="EH154">
        <v>3</v>
      </c>
      <c r="EI154">
        <v>3</v>
      </c>
      <c r="EJ154">
        <v>3</v>
      </c>
      <c r="EK154">
        <v>3</v>
      </c>
      <c r="EL154">
        <v>3</v>
      </c>
      <c r="EM154">
        <v>3</v>
      </c>
      <c r="EN154">
        <v>3</v>
      </c>
      <c r="EO154">
        <v>3</v>
      </c>
      <c r="EP154">
        <v>3</v>
      </c>
      <c r="EQ154">
        <v>3</v>
      </c>
      <c r="ER154">
        <v>3</v>
      </c>
      <c r="ES154">
        <v>3</v>
      </c>
      <c r="ET154" s="1">
        <v>3</v>
      </c>
      <c r="EU154" s="1">
        <v>3</v>
      </c>
      <c r="EV154" s="1">
        <v>3</v>
      </c>
      <c r="EW154" s="1">
        <v>3</v>
      </c>
      <c r="EX154" s="1">
        <v>3</v>
      </c>
      <c r="EY154" s="1">
        <v>3</v>
      </c>
      <c r="EZ154" s="1">
        <v>3</v>
      </c>
      <c r="FA154" s="1">
        <v>3</v>
      </c>
      <c r="FB154" s="1">
        <v>3</v>
      </c>
      <c r="FC154" s="1">
        <v>3</v>
      </c>
      <c r="FD154" s="1">
        <v>3</v>
      </c>
      <c r="FE154" s="1">
        <v>3</v>
      </c>
      <c r="FF154" s="1">
        <v>3</v>
      </c>
      <c r="FG154" s="1">
        <v>3</v>
      </c>
      <c r="FH154" s="1">
        <v>3</v>
      </c>
      <c r="FI154" s="1">
        <v>3</v>
      </c>
      <c r="FJ154" s="1">
        <v>3</v>
      </c>
      <c r="FK154" s="1">
        <v>3</v>
      </c>
      <c r="FL154" s="28">
        <v>3</v>
      </c>
      <c r="FM154" s="28">
        <v>3</v>
      </c>
      <c r="FN154" s="28">
        <v>3</v>
      </c>
      <c r="FO154" s="28">
        <v>4</v>
      </c>
      <c r="FP154" s="28">
        <v>4</v>
      </c>
      <c r="FQ154" s="28">
        <v>4</v>
      </c>
      <c r="FR154" s="28">
        <v>4</v>
      </c>
      <c r="FS154">
        <v>4</v>
      </c>
      <c r="FT154">
        <v>4</v>
      </c>
      <c r="FU154">
        <v>4</v>
      </c>
      <c r="FV154">
        <v>4</v>
      </c>
      <c r="FW154">
        <v>4</v>
      </c>
      <c r="FX154">
        <v>4</v>
      </c>
      <c r="FY154">
        <v>4</v>
      </c>
      <c r="FZ154">
        <v>4</v>
      </c>
      <c r="GA154">
        <v>4</v>
      </c>
      <c r="GB154">
        <v>4</v>
      </c>
      <c r="GC154">
        <v>4</v>
      </c>
      <c r="GD154">
        <v>4</v>
      </c>
      <c r="GE154">
        <v>4</v>
      </c>
      <c r="GF154">
        <v>4</v>
      </c>
      <c r="GG154">
        <v>4</v>
      </c>
      <c r="GH154">
        <v>4</v>
      </c>
      <c r="GI154">
        <v>4</v>
      </c>
      <c r="GJ154">
        <v>4</v>
      </c>
      <c r="GK154">
        <v>4</v>
      </c>
      <c r="GL154">
        <v>4</v>
      </c>
      <c r="GM154">
        <v>5</v>
      </c>
      <c r="GN154">
        <v>5</v>
      </c>
      <c r="GO154">
        <v>5</v>
      </c>
      <c r="GP154">
        <v>5</v>
      </c>
      <c r="GQ154">
        <v>5</v>
      </c>
      <c r="GR154">
        <v>5</v>
      </c>
      <c r="GS154">
        <v>6</v>
      </c>
      <c r="GT154">
        <v>6</v>
      </c>
      <c r="GU154">
        <v>6</v>
      </c>
    </row>
    <row r="155" spans="1:203" x14ac:dyDescent="0.25">
      <c r="A155" s="2" t="s">
        <v>191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15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>
        <v>1</v>
      </c>
      <c r="CJ155" s="10">
        <v>1</v>
      </c>
      <c r="CK155" s="10">
        <v>1</v>
      </c>
      <c r="CL155" s="10">
        <v>1</v>
      </c>
      <c r="CM155" s="10">
        <v>1</v>
      </c>
      <c r="CN155" s="10">
        <v>1</v>
      </c>
      <c r="CO155" s="10">
        <v>1</v>
      </c>
      <c r="CP155" s="10">
        <v>1</v>
      </c>
      <c r="CQ155" s="10">
        <v>1</v>
      </c>
      <c r="CR155" s="10">
        <v>1</v>
      </c>
      <c r="CS155" s="10">
        <v>1</v>
      </c>
      <c r="CT155" s="10">
        <v>1</v>
      </c>
      <c r="CU155" s="10">
        <v>1</v>
      </c>
      <c r="CV155" s="10">
        <v>1</v>
      </c>
      <c r="CW155" s="10">
        <v>1</v>
      </c>
      <c r="CX155" s="10">
        <v>1</v>
      </c>
      <c r="CY155" s="10">
        <v>1</v>
      </c>
      <c r="CZ155" s="10">
        <v>1</v>
      </c>
      <c r="DA155" s="10">
        <v>1</v>
      </c>
      <c r="DB155" s="22">
        <v>1</v>
      </c>
      <c r="DC155" s="22">
        <v>1</v>
      </c>
      <c r="DD155" s="22">
        <v>1</v>
      </c>
      <c r="DE155" s="22">
        <v>1</v>
      </c>
      <c r="DF155" s="22">
        <v>1</v>
      </c>
      <c r="DG155" s="22">
        <v>1</v>
      </c>
      <c r="DH155" s="22">
        <v>1</v>
      </c>
      <c r="DI155" s="22">
        <v>1</v>
      </c>
      <c r="DJ155" s="22">
        <v>1</v>
      </c>
      <c r="DK155" s="22">
        <v>1</v>
      </c>
      <c r="DL155" s="1">
        <v>1</v>
      </c>
      <c r="DM155">
        <v>1</v>
      </c>
      <c r="DN155">
        <v>1</v>
      </c>
      <c r="DO155">
        <v>1</v>
      </c>
      <c r="DP155">
        <v>1</v>
      </c>
      <c r="DQ155">
        <v>1</v>
      </c>
      <c r="DR155">
        <v>1</v>
      </c>
      <c r="DS155">
        <v>1</v>
      </c>
      <c r="DT155">
        <v>1</v>
      </c>
      <c r="DU155">
        <v>1</v>
      </c>
      <c r="DV155">
        <v>1</v>
      </c>
      <c r="DW155">
        <v>1</v>
      </c>
      <c r="DX155">
        <v>1</v>
      </c>
      <c r="DY155">
        <v>1</v>
      </c>
      <c r="DZ155">
        <v>1</v>
      </c>
      <c r="EA155">
        <v>1</v>
      </c>
      <c r="EB155">
        <v>1</v>
      </c>
      <c r="EC155">
        <v>1</v>
      </c>
      <c r="ED155">
        <v>1</v>
      </c>
      <c r="EE155">
        <v>1</v>
      </c>
      <c r="EF155">
        <v>1</v>
      </c>
      <c r="EG155">
        <v>1</v>
      </c>
      <c r="EH155">
        <v>1</v>
      </c>
      <c r="EI155">
        <v>1</v>
      </c>
      <c r="EJ155">
        <v>1</v>
      </c>
      <c r="EK155">
        <v>1</v>
      </c>
      <c r="EL155">
        <v>1</v>
      </c>
      <c r="EM155">
        <v>2</v>
      </c>
      <c r="EN155">
        <v>2</v>
      </c>
      <c r="EO155">
        <v>2</v>
      </c>
      <c r="EP155">
        <v>2</v>
      </c>
      <c r="EQ155">
        <v>2</v>
      </c>
      <c r="ER155">
        <v>2</v>
      </c>
      <c r="ES155">
        <v>2</v>
      </c>
      <c r="ET155" s="1">
        <v>2</v>
      </c>
      <c r="EU155" s="1">
        <v>2</v>
      </c>
      <c r="EV155" s="1">
        <v>2</v>
      </c>
      <c r="EW155" s="1">
        <v>2</v>
      </c>
      <c r="EX155" s="1">
        <v>2</v>
      </c>
      <c r="EY155" s="1">
        <v>2</v>
      </c>
      <c r="EZ155" s="1">
        <v>2</v>
      </c>
      <c r="FA155" s="1">
        <v>2</v>
      </c>
      <c r="FB155" s="1">
        <v>2</v>
      </c>
      <c r="FC155" s="1">
        <v>2</v>
      </c>
      <c r="FD155" s="1">
        <v>2</v>
      </c>
      <c r="FE155" s="1">
        <v>2</v>
      </c>
      <c r="FF155" s="1">
        <v>2</v>
      </c>
      <c r="FG155" s="1">
        <v>2</v>
      </c>
      <c r="FH155" s="1">
        <v>2</v>
      </c>
      <c r="FI155" s="1">
        <v>2</v>
      </c>
      <c r="FJ155" s="1">
        <v>2</v>
      </c>
      <c r="FK155" s="1">
        <v>2</v>
      </c>
      <c r="FL155" s="28">
        <v>2</v>
      </c>
      <c r="FM155" s="28">
        <v>2</v>
      </c>
      <c r="FN155" s="28">
        <v>2</v>
      </c>
      <c r="FO155" s="28">
        <v>2</v>
      </c>
      <c r="FP155" s="28">
        <v>2</v>
      </c>
      <c r="FQ155" s="28">
        <v>2</v>
      </c>
      <c r="FR155" s="28">
        <v>2</v>
      </c>
      <c r="FS155">
        <v>2</v>
      </c>
      <c r="FT155">
        <v>2</v>
      </c>
      <c r="FU155">
        <v>2</v>
      </c>
      <c r="FV155">
        <v>4</v>
      </c>
      <c r="FW155">
        <v>4</v>
      </c>
      <c r="FX155">
        <v>4</v>
      </c>
      <c r="FY155">
        <v>4</v>
      </c>
      <c r="FZ155">
        <v>4</v>
      </c>
      <c r="GA155">
        <v>4</v>
      </c>
      <c r="GB155">
        <v>4</v>
      </c>
      <c r="GC155">
        <v>5</v>
      </c>
      <c r="GD155">
        <v>5</v>
      </c>
      <c r="GE155">
        <v>5</v>
      </c>
      <c r="GF155">
        <v>5</v>
      </c>
      <c r="GG155">
        <v>5</v>
      </c>
      <c r="GH155">
        <v>6</v>
      </c>
      <c r="GI155">
        <v>6</v>
      </c>
      <c r="GJ155">
        <v>6</v>
      </c>
      <c r="GK155">
        <v>6</v>
      </c>
      <c r="GL155">
        <v>6</v>
      </c>
      <c r="GM155">
        <v>6</v>
      </c>
      <c r="GN155">
        <v>6</v>
      </c>
      <c r="GO155">
        <v>6</v>
      </c>
      <c r="GP155">
        <v>6</v>
      </c>
      <c r="GQ155">
        <v>6</v>
      </c>
      <c r="GR155">
        <v>6</v>
      </c>
      <c r="GS155">
        <v>6</v>
      </c>
      <c r="GT155">
        <v>6</v>
      </c>
      <c r="GU155">
        <v>6</v>
      </c>
    </row>
    <row r="156" spans="1:203" x14ac:dyDescent="0.25">
      <c r="A156" s="2" t="s">
        <v>229</v>
      </c>
      <c r="S156" s="3"/>
      <c r="T156" s="3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10"/>
      <c r="AT156" s="10"/>
      <c r="AU156" s="10"/>
      <c r="AV156" s="10"/>
      <c r="AW156" s="10"/>
      <c r="AX156" s="10"/>
      <c r="AY156" s="10"/>
      <c r="AZ156" s="10"/>
      <c r="BA156" s="10"/>
      <c r="DD156" s="10"/>
      <c r="DE156" s="10"/>
      <c r="DF156" s="22"/>
      <c r="DJ156">
        <v>1</v>
      </c>
      <c r="DK156">
        <v>1</v>
      </c>
      <c r="DL156">
        <v>1</v>
      </c>
      <c r="DM156">
        <v>1</v>
      </c>
      <c r="DN156">
        <v>1</v>
      </c>
      <c r="DO156">
        <v>1</v>
      </c>
      <c r="DP156">
        <v>1</v>
      </c>
      <c r="DQ156">
        <v>1</v>
      </c>
      <c r="DR156">
        <v>1</v>
      </c>
      <c r="DS156">
        <v>1</v>
      </c>
      <c r="DT156">
        <v>2</v>
      </c>
      <c r="DU156">
        <v>2</v>
      </c>
      <c r="DV156">
        <v>2</v>
      </c>
      <c r="DW156">
        <v>2</v>
      </c>
      <c r="DX156">
        <v>2</v>
      </c>
      <c r="DY156">
        <v>2</v>
      </c>
      <c r="DZ156">
        <v>2</v>
      </c>
      <c r="EA156">
        <v>2</v>
      </c>
      <c r="EB156">
        <v>2</v>
      </c>
      <c r="EC156">
        <v>2</v>
      </c>
      <c r="ED156">
        <v>2</v>
      </c>
      <c r="EE156">
        <v>2</v>
      </c>
      <c r="EF156">
        <v>2</v>
      </c>
      <c r="EG156">
        <v>2</v>
      </c>
      <c r="EH156">
        <v>2</v>
      </c>
      <c r="EI156">
        <v>2</v>
      </c>
      <c r="EJ156">
        <v>2</v>
      </c>
      <c r="EK156">
        <v>2</v>
      </c>
      <c r="EL156">
        <v>2</v>
      </c>
      <c r="EM156">
        <v>2</v>
      </c>
      <c r="EN156">
        <v>2</v>
      </c>
      <c r="EO156">
        <v>2</v>
      </c>
      <c r="EP156">
        <v>2</v>
      </c>
      <c r="EQ156">
        <v>2</v>
      </c>
      <c r="ER156">
        <v>2</v>
      </c>
      <c r="ES156">
        <v>2</v>
      </c>
      <c r="ET156" s="1">
        <v>2</v>
      </c>
      <c r="EU156" s="1">
        <v>2</v>
      </c>
      <c r="EV156" s="1">
        <v>2</v>
      </c>
      <c r="EW156" s="1">
        <v>2</v>
      </c>
      <c r="EX156" s="1">
        <v>2</v>
      </c>
      <c r="EY156" s="1">
        <v>2</v>
      </c>
      <c r="EZ156" s="1">
        <v>2</v>
      </c>
      <c r="FA156" s="1">
        <v>2</v>
      </c>
      <c r="FB156" s="1">
        <v>2</v>
      </c>
      <c r="FC156" s="1">
        <v>2</v>
      </c>
      <c r="FD156" s="1">
        <v>2</v>
      </c>
      <c r="FE156" s="1">
        <v>2</v>
      </c>
      <c r="FF156" s="1">
        <v>2</v>
      </c>
      <c r="FG156" s="1">
        <v>2</v>
      </c>
      <c r="FH156" s="1">
        <v>2</v>
      </c>
      <c r="FI156" s="1">
        <v>2</v>
      </c>
      <c r="FJ156" s="1">
        <v>2</v>
      </c>
      <c r="FK156" s="1">
        <v>2</v>
      </c>
      <c r="FL156" s="28">
        <v>2</v>
      </c>
      <c r="FM156" s="28">
        <v>2</v>
      </c>
      <c r="FN156" s="28">
        <v>2</v>
      </c>
      <c r="FO156" s="28">
        <v>2</v>
      </c>
      <c r="FP156" s="28">
        <v>2</v>
      </c>
      <c r="FQ156" s="28">
        <v>2</v>
      </c>
      <c r="FR156" s="28">
        <v>2</v>
      </c>
      <c r="FS156">
        <v>2</v>
      </c>
      <c r="FT156">
        <v>2</v>
      </c>
      <c r="FU156">
        <v>2</v>
      </c>
      <c r="FV156">
        <v>2</v>
      </c>
      <c r="FW156">
        <v>2</v>
      </c>
      <c r="FX156">
        <v>2</v>
      </c>
      <c r="FY156">
        <v>2</v>
      </c>
      <c r="FZ156">
        <v>2</v>
      </c>
      <c r="GA156">
        <v>2</v>
      </c>
      <c r="GB156">
        <v>2</v>
      </c>
      <c r="GC156">
        <v>2</v>
      </c>
      <c r="GD156">
        <v>2</v>
      </c>
      <c r="GE156">
        <v>2</v>
      </c>
      <c r="GF156">
        <v>2</v>
      </c>
      <c r="GG156">
        <v>2</v>
      </c>
      <c r="GH156">
        <v>2</v>
      </c>
      <c r="GI156">
        <v>2</v>
      </c>
      <c r="GJ156">
        <v>2</v>
      </c>
      <c r="GK156">
        <v>2</v>
      </c>
      <c r="GL156">
        <v>3</v>
      </c>
      <c r="GM156">
        <v>3</v>
      </c>
      <c r="GN156">
        <v>3</v>
      </c>
      <c r="GO156">
        <v>3</v>
      </c>
      <c r="GP156">
        <v>4</v>
      </c>
      <c r="GQ156">
        <v>4</v>
      </c>
      <c r="GR156">
        <v>4</v>
      </c>
      <c r="GS156">
        <v>4</v>
      </c>
      <c r="GT156">
        <v>4</v>
      </c>
      <c r="GU156">
        <v>5</v>
      </c>
    </row>
    <row r="157" spans="1:203" ht="30" x14ac:dyDescent="0.25">
      <c r="A157" s="2" t="s">
        <v>83</v>
      </c>
      <c r="B157">
        <v>1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0</v>
      </c>
      <c r="Q157">
        <v>0</v>
      </c>
      <c r="R157">
        <v>0</v>
      </c>
      <c r="S157">
        <v>0</v>
      </c>
      <c r="T157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0">
        <v>0</v>
      </c>
      <c r="AE157" s="10">
        <v>0</v>
      </c>
      <c r="AF157" s="10">
        <v>1</v>
      </c>
      <c r="AG157" s="10">
        <v>1</v>
      </c>
      <c r="AH157" s="10">
        <v>1</v>
      </c>
      <c r="AI157" s="10">
        <v>1</v>
      </c>
      <c r="AJ157" s="10">
        <v>1</v>
      </c>
      <c r="AK157" s="10">
        <v>1</v>
      </c>
      <c r="AL157" s="10">
        <v>1</v>
      </c>
      <c r="AM157" s="10">
        <v>1</v>
      </c>
      <c r="AN157" s="10">
        <v>1</v>
      </c>
      <c r="AO157" s="10">
        <v>1</v>
      </c>
      <c r="AP157" s="10">
        <v>1</v>
      </c>
      <c r="AQ157" s="10">
        <v>1</v>
      </c>
      <c r="AR157" s="10">
        <v>1</v>
      </c>
      <c r="AS157" s="10">
        <v>1</v>
      </c>
      <c r="AT157" s="10">
        <v>1</v>
      </c>
      <c r="AU157" s="10">
        <v>1</v>
      </c>
      <c r="AV157" s="10">
        <v>1</v>
      </c>
      <c r="AW157" s="10">
        <v>1</v>
      </c>
      <c r="AX157" s="10">
        <v>1</v>
      </c>
      <c r="AY157" s="10">
        <v>1</v>
      </c>
      <c r="AZ157" s="10">
        <v>1</v>
      </c>
      <c r="BA157" s="10">
        <v>1</v>
      </c>
      <c r="BB157" s="10">
        <v>1</v>
      </c>
      <c r="BC157" s="10">
        <v>1</v>
      </c>
      <c r="BD157" s="10">
        <v>1</v>
      </c>
      <c r="BE157" s="10">
        <v>1</v>
      </c>
      <c r="BF157" s="10">
        <v>1</v>
      </c>
      <c r="BG157" s="10">
        <v>1</v>
      </c>
      <c r="BH157" s="10">
        <v>1</v>
      </c>
      <c r="BI157" s="10">
        <v>1</v>
      </c>
      <c r="BJ157" s="10">
        <v>1</v>
      </c>
      <c r="BK157" s="10">
        <v>1</v>
      </c>
      <c r="BL157" s="10">
        <v>1</v>
      </c>
      <c r="BM157" s="10">
        <v>1</v>
      </c>
      <c r="BN157" s="10">
        <v>1</v>
      </c>
      <c r="BO157" s="10">
        <v>1</v>
      </c>
      <c r="BP157" s="10">
        <v>1</v>
      </c>
      <c r="BQ157" s="10">
        <v>1</v>
      </c>
      <c r="BR157" s="10">
        <v>1</v>
      </c>
      <c r="BS157" s="10">
        <v>1</v>
      </c>
      <c r="BT157" s="10">
        <v>1</v>
      </c>
      <c r="BU157" s="10">
        <v>1</v>
      </c>
      <c r="BV157" s="10">
        <v>1</v>
      </c>
      <c r="BW157" s="10">
        <v>1</v>
      </c>
      <c r="BX157" s="10">
        <v>1</v>
      </c>
      <c r="BY157" s="10">
        <v>1</v>
      </c>
      <c r="BZ157" s="10">
        <v>1</v>
      </c>
      <c r="CA157" s="10">
        <v>1</v>
      </c>
      <c r="CB157" s="10">
        <v>1</v>
      </c>
      <c r="CC157" s="10">
        <v>1</v>
      </c>
      <c r="CD157" s="10">
        <v>1</v>
      </c>
      <c r="CE157" s="10">
        <v>1</v>
      </c>
      <c r="CF157" s="10">
        <v>1</v>
      </c>
      <c r="CG157" s="10">
        <v>1</v>
      </c>
      <c r="CH157" s="10">
        <v>1</v>
      </c>
      <c r="CI157" s="10">
        <v>1</v>
      </c>
      <c r="CJ157" s="10">
        <v>1</v>
      </c>
      <c r="CK157" s="10">
        <v>1</v>
      </c>
      <c r="CL157" s="10">
        <v>1</v>
      </c>
      <c r="CM157" s="10">
        <v>1</v>
      </c>
      <c r="CN157" s="10">
        <v>1</v>
      </c>
      <c r="CO157" s="10">
        <v>1</v>
      </c>
      <c r="CP157" s="10">
        <v>1</v>
      </c>
      <c r="CQ157" s="10">
        <v>1</v>
      </c>
      <c r="CR157" s="10">
        <v>1</v>
      </c>
      <c r="CS157" s="10">
        <v>1</v>
      </c>
      <c r="CT157" s="10">
        <v>1</v>
      </c>
      <c r="CU157" s="10">
        <v>1</v>
      </c>
      <c r="CV157" s="10">
        <v>1</v>
      </c>
      <c r="CW157" s="10">
        <v>1</v>
      </c>
      <c r="CX157" s="10">
        <v>1</v>
      </c>
      <c r="CY157" s="10">
        <v>1</v>
      </c>
      <c r="CZ157" s="10">
        <v>1</v>
      </c>
      <c r="DA157" s="10">
        <v>1</v>
      </c>
      <c r="DB157" s="10">
        <v>1</v>
      </c>
      <c r="DC157" s="10">
        <v>1</v>
      </c>
      <c r="DD157" s="22">
        <v>1</v>
      </c>
      <c r="DE157" s="22">
        <v>1</v>
      </c>
      <c r="DF157" s="22">
        <v>1</v>
      </c>
      <c r="DG157" s="22">
        <v>1</v>
      </c>
      <c r="DH157" s="22">
        <v>1</v>
      </c>
      <c r="DI157" s="22">
        <v>1</v>
      </c>
      <c r="DJ157" s="22">
        <v>1</v>
      </c>
      <c r="DK157" s="22">
        <v>1</v>
      </c>
      <c r="DL157">
        <v>1</v>
      </c>
      <c r="DM157">
        <v>1</v>
      </c>
      <c r="DN157">
        <v>1</v>
      </c>
      <c r="DO157">
        <v>1</v>
      </c>
      <c r="DP157">
        <v>1</v>
      </c>
      <c r="DQ157">
        <v>1</v>
      </c>
      <c r="DR157">
        <v>1</v>
      </c>
      <c r="DS157">
        <v>1</v>
      </c>
      <c r="DT157">
        <v>1</v>
      </c>
      <c r="DU157">
        <v>1</v>
      </c>
      <c r="DV157">
        <v>1</v>
      </c>
      <c r="DW157">
        <v>1</v>
      </c>
      <c r="DX157">
        <v>1</v>
      </c>
      <c r="DY157">
        <v>1</v>
      </c>
      <c r="DZ157">
        <v>1</v>
      </c>
      <c r="EA157">
        <v>1</v>
      </c>
      <c r="EB157">
        <v>1</v>
      </c>
      <c r="EC157">
        <v>1</v>
      </c>
      <c r="ED157">
        <v>1</v>
      </c>
      <c r="EE157">
        <v>1</v>
      </c>
      <c r="EF157">
        <v>1</v>
      </c>
      <c r="EG157">
        <v>1</v>
      </c>
      <c r="EH157">
        <v>1</v>
      </c>
      <c r="EI157">
        <v>1</v>
      </c>
      <c r="EJ157">
        <v>1</v>
      </c>
      <c r="EK157">
        <v>1</v>
      </c>
      <c r="EL157">
        <v>1</v>
      </c>
      <c r="EM157">
        <v>1</v>
      </c>
      <c r="EN157">
        <v>1</v>
      </c>
      <c r="EO157">
        <v>1</v>
      </c>
      <c r="EP157">
        <v>1</v>
      </c>
      <c r="EQ157">
        <v>1</v>
      </c>
      <c r="ER157">
        <v>1</v>
      </c>
      <c r="ES157">
        <v>1</v>
      </c>
      <c r="ET157">
        <v>1</v>
      </c>
      <c r="EU157" s="1">
        <v>1</v>
      </c>
      <c r="EV157" s="1">
        <v>1</v>
      </c>
      <c r="EW157" s="1">
        <v>1</v>
      </c>
      <c r="EX157" s="1">
        <v>1</v>
      </c>
      <c r="EY157" s="1">
        <v>1</v>
      </c>
      <c r="EZ157" s="1">
        <v>1</v>
      </c>
      <c r="FA157" s="1">
        <v>1</v>
      </c>
      <c r="FB157" s="1">
        <v>1</v>
      </c>
      <c r="FC157" s="1">
        <v>1</v>
      </c>
      <c r="FD157" s="1">
        <v>1</v>
      </c>
      <c r="FE157" s="1">
        <v>1</v>
      </c>
      <c r="FF157" s="1">
        <v>1</v>
      </c>
      <c r="FG157" s="1">
        <v>1</v>
      </c>
      <c r="FH157" s="1">
        <v>1</v>
      </c>
      <c r="FI157" s="1">
        <v>1</v>
      </c>
      <c r="FJ157" s="1">
        <v>1</v>
      </c>
      <c r="FK157" s="1">
        <v>1</v>
      </c>
      <c r="FL157" s="28">
        <v>1</v>
      </c>
      <c r="FM157" s="28">
        <v>1</v>
      </c>
      <c r="FN157" s="28">
        <v>1</v>
      </c>
      <c r="FO157" s="28">
        <v>1</v>
      </c>
      <c r="FP157" s="28">
        <v>1</v>
      </c>
      <c r="FQ157" s="28">
        <v>1</v>
      </c>
      <c r="FR157" s="28">
        <v>1</v>
      </c>
      <c r="FS157">
        <v>1</v>
      </c>
      <c r="FT157">
        <v>1</v>
      </c>
      <c r="FU157">
        <v>1</v>
      </c>
      <c r="FV157">
        <v>1</v>
      </c>
      <c r="FW157">
        <v>1</v>
      </c>
      <c r="FX157">
        <v>1</v>
      </c>
      <c r="FY157">
        <v>1</v>
      </c>
      <c r="FZ157">
        <v>1</v>
      </c>
      <c r="GA157">
        <v>1</v>
      </c>
      <c r="GB157">
        <v>1</v>
      </c>
      <c r="GC157">
        <v>1</v>
      </c>
      <c r="GD157">
        <v>1</v>
      </c>
      <c r="GE157">
        <v>1</v>
      </c>
      <c r="GF157">
        <v>1</v>
      </c>
      <c r="GG157">
        <v>1</v>
      </c>
      <c r="GH157">
        <v>1</v>
      </c>
      <c r="GI157">
        <v>1</v>
      </c>
      <c r="GJ157">
        <v>1</v>
      </c>
      <c r="GK157">
        <v>1</v>
      </c>
      <c r="GL157">
        <v>1</v>
      </c>
      <c r="GM157">
        <v>2</v>
      </c>
      <c r="GN157">
        <v>2</v>
      </c>
      <c r="GO157">
        <v>5</v>
      </c>
      <c r="GP157">
        <v>5</v>
      </c>
      <c r="GQ157">
        <v>5</v>
      </c>
      <c r="GR157">
        <v>5</v>
      </c>
      <c r="GS157">
        <v>5</v>
      </c>
      <c r="GT157">
        <v>5</v>
      </c>
      <c r="GU157">
        <v>5</v>
      </c>
    </row>
    <row r="158" spans="1:203" x14ac:dyDescent="0.25">
      <c r="A158" s="2" t="s">
        <v>279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L158" s="28"/>
      <c r="FM158" s="28"/>
      <c r="FN158" s="28"/>
      <c r="FO158" s="28"/>
      <c r="FP158" s="28">
        <v>8</v>
      </c>
      <c r="FQ158" s="28">
        <v>8</v>
      </c>
      <c r="FR158" s="28">
        <v>8</v>
      </c>
      <c r="FS158" s="28">
        <v>8</v>
      </c>
      <c r="FT158" s="28">
        <v>8</v>
      </c>
      <c r="FU158" s="28">
        <v>8</v>
      </c>
      <c r="FV158" s="28">
        <v>8</v>
      </c>
      <c r="FW158" s="28">
        <v>8</v>
      </c>
      <c r="FX158" s="28">
        <v>8</v>
      </c>
      <c r="FY158" s="28">
        <v>8</v>
      </c>
      <c r="FZ158" s="28">
        <v>8</v>
      </c>
      <c r="GA158" s="28">
        <v>8</v>
      </c>
      <c r="GB158" s="28">
        <v>8</v>
      </c>
      <c r="GC158">
        <v>7</v>
      </c>
      <c r="GD158">
        <v>7</v>
      </c>
      <c r="GE158">
        <v>7</v>
      </c>
      <c r="GF158">
        <v>7</v>
      </c>
      <c r="GG158">
        <v>7</v>
      </c>
      <c r="GH158">
        <v>6</v>
      </c>
      <c r="GI158">
        <v>6</v>
      </c>
      <c r="GJ158">
        <v>6</v>
      </c>
      <c r="GK158">
        <v>6</v>
      </c>
      <c r="GL158">
        <v>5</v>
      </c>
      <c r="GM158">
        <v>5</v>
      </c>
      <c r="GN158">
        <v>5</v>
      </c>
      <c r="GO158">
        <v>5</v>
      </c>
      <c r="GP158">
        <v>5</v>
      </c>
      <c r="GQ158">
        <v>5</v>
      </c>
      <c r="GR158">
        <v>5</v>
      </c>
      <c r="GS158">
        <v>5</v>
      </c>
      <c r="GT158">
        <v>5</v>
      </c>
      <c r="GU158">
        <v>5</v>
      </c>
    </row>
    <row r="159" spans="1:203" x14ac:dyDescent="0.25">
      <c r="A159" s="2" t="s">
        <v>145</v>
      </c>
      <c r="I159" s="1"/>
      <c r="J159" s="1"/>
      <c r="K159" s="1"/>
      <c r="L159" s="1"/>
      <c r="M159" s="1"/>
      <c r="N159" s="1"/>
      <c r="O159" s="1"/>
      <c r="P159" s="1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12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0">
        <v>1</v>
      </c>
      <c r="BA159">
        <v>3</v>
      </c>
      <c r="BB159">
        <v>4</v>
      </c>
      <c r="BC159" s="10">
        <v>4</v>
      </c>
      <c r="BD159" s="10">
        <v>4</v>
      </c>
      <c r="BE159" s="10">
        <v>4</v>
      </c>
      <c r="BF159" s="10">
        <v>4</v>
      </c>
      <c r="BG159" s="10">
        <v>4</v>
      </c>
      <c r="BH159" s="10">
        <v>6</v>
      </c>
      <c r="BI159" s="10">
        <v>6</v>
      </c>
      <c r="BJ159" s="10">
        <v>6</v>
      </c>
      <c r="BK159" s="10">
        <v>5</v>
      </c>
      <c r="BL159" s="10">
        <v>5</v>
      </c>
      <c r="BM159" s="10">
        <v>5</v>
      </c>
      <c r="BN159" s="10">
        <v>5</v>
      </c>
      <c r="BO159" s="10">
        <v>5</v>
      </c>
      <c r="BP159" s="10">
        <v>5</v>
      </c>
      <c r="BQ159" s="10">
        <v>5</v>
      </c>
      <c r="BR159" s="10">
        <v>5</v>
      </c>
      <c r="BS159" s="10">
        <v>5</v>
      </c>
      <c r="BT159" s="10">
        <v>5</v>
      </c>
      <c r="BU159" s="10">
        <v>5</v>
      </c>
      <c r="BV159" s="10">
        <v>5</v>
      </c>
      <c r="BW159" s="10">
        <v>5</v>
      </c>
      <c r="BX159" s="10">
        <v>5</v>
      </c>
      <c r="BY159" s="10">
        <v>5</v>
      </c>
      <c r="BZ159" s="10">
        <v>5</v>
      </c>
      <c r="CA159" s="10">
        <v>5</v>
      </c>
      <c r="CB159" s="10">
        <v>5</v>
      </c>
      <c r="CC159" s="10">
        <v>5</v>
      </c>
      <c r="CD159" s="10">
        <v>6</v>
      </c>
      <c r="CE159" s="10">
        <v>6</v>
      </c>
      <c r="CF159" s="10">
        <v>6</v>
      </c>
      <c r="CG159" s="10">
        <v>6</v>
      </c>
      <c r="CH159" s="10">
        <v>6</v>
      </c>
      <c r="CI159" s="10">
        <v>6</v>
      </c>
      <c r="CJ159" s="10">
        <v>6</v>
      </c>
      <c r="CK159" s="10">
        <v>6</v>
      </c>
      <c r="CL159" s="10">
        <v>6</v>
      </c>
      <c r="CM159" s="10">
        <v>6</v>
      </c>
      <c r="CN159" s="10">
        <v>6</v>
      </c>
      <c r="CO159" s="10">
        <v>7</v>
      </c>
      <c r="CP159" s="10">
        <v>7</v>
      </c>
      <c r="CQ159" s="10">
        <v>7</v>
      </c>
      <c r="CR159" s="10">
        <v>7</v>
      </c>
      <c r="CS159" s="10">
        <v>7</v>
      </c>
      <c r="CT159" s="10">
        <v>7</v>
      </c>
      <c r="CU159" s="10">
        <v>9</v>
      </c>
      <c r="CV159" s="10">
        <v>9</v>
      </c>
      <c r="CW159" s="10">
        <v>9</v>
      </c>
      <c r="CX159" s="10">
        <v>9</v>
      </c>
      <c r="CY159" s="10">
        <v>9</v>
      </c>
      <c r="CZ159" s="10">
        <v>9</v>
      </c>
      <c r="DA159" s="10">
        <v>9</v>
      </c>
      <c r="DB159" s="22">
        <v>9</v>
      </c>
      <c r="DC159" s="22">
        <v>9</v>
      </c>
      <c r="DD159" s="22">
        <v>9</v>
      </c>
      <c r="DE159" s="22">
        <v>9</v>
      </c>
      <c r="DF159" s="22">
        <v>9</v>
      </c>
      <c r="DG159" s="22">
        <v>9</v>
      </c>
      <c r="DH159" s="22">
        <v>9</v>
      </c>
      <c r="DI159" s="22">
        <v>9</v>
      </c>
      <c r="DJ159" s="22">
        <v>9</v>
      </c>
      <c r="DK159" s="22">
        <v>9</v>
      </c>
      <c r="DL159">
        <v>9</v>
      </c>
      <c r="DM159">
        <v>9</v>
      </c>
      <c r="DN159">
        <v>9</v>
      </c>
      <c r="DO159">
        <v>9</v>
      </c>
      <c r="DP159">
        <v>9</v>
      </c>
      <c r="DQ159">
        <v>9</v>
      </c>
      <c r="DR159">
        <v>10</v>
      </c>
      <c r="DS159">
        <v>11</v>
      </c>
      <c r="DT159">
        <v>11</v>
      </c>
      <c r="DU159">
        <v>11</v>
      </c>
      <c r="DV159">
        <v>11</v>
      </c>
      <c r="DW159">
        <v>10</v>
      </c>
      <c r="DX159">
        <v>10</v>
      </c>
      <c r="DY159">
        <v>10</v>
      </c>
      <c r="DZ159">
        <v>10</v>
      </c>
      <c r="EA159">
        <v>10</v>
      </c>
      <c r="EB159">
        <v>10</v>
      </c>
      <c r="EC159">
        <v>10</v>
      </c>
      <c r="ED159">
        <v>10</v>
      </c>
      <c r="EE159">
        <v>10</v>
      </c>
      <c r="EF159">
        <v>10</v>
      </c>
      <c r="EG159">
        <v>10</v>
      </c>
      <c r="EH159">
        <v>10</v>
      </c>
      <c r="EI159">
        <v>10</v>
      </c>
      <c r="EJ159">
        <v>10</v>
      </c>
      <c r="EK159">
        <v>10</v>
      </c>
      <c r="EL159">
        <v>10</v>
      </c>
      <c r="EM159">
        <v>10</v>
      </c>
      <c r="EN159">
        <v>10</v>
      </c>
      <c r="EO159">
        <v>10</v>
      </c>
      <c r="EP159">
        <v>10</v>
      </c>
      <c r="EQ159">
        <v>8</v>
      </c>
      <c r="ER159">
        <v>8</v>
      </c>
      <c r="ES159">
        <v>8</v>
      </c>
      <c r="ET159" s="1">
        <v>8</v>
      </c>
      <c r="EU159" s="1">
        <v>8</v>
      </c>
      <c r="EV159" s="1">
        <v>8</v>
      </c>
      <c r="EW159" s="1">
        <v>8</v>
      </c>
      <c r="EX159" s="1">
        <v>8</v>
      </c>
      <c r="EY159" s="1">
        <v>8</v>
      </c>
      <c r="EZ159" s="1">
        <v>8</v>
      </c>
      <c r="FA159" s="1">
        <v>8</v>
      </c>
      <c r="FB159" s="1">
        <v>8</v>
      </c>
      <c r="FC159" s="1">
        <v>8</v>
      </c>
      <c r="FD159" s="1">
        <v>8</v>
      </c>
      <c r="FE159" s="1">
        <v>8</v>
      </c>
      <c r="FF159" s="1">
        <v>8</v>
      </c>
      <c r="FG159" s="1">
        <v>7</v>
      </c>
      <c r="FH159" s="1">
        <v>7</v>
      </c>
      <c r="FI159" s="1">
        <v>7</v>
      </c>
      <c r="FJ159" s="1">
        <v>7</v>
      </c>
      <c r="FK159" s="1">
        <v>7</v>
      </c>
      <c r="FL159" s="28">
        <v>7</v>
      </c>
      <c r="FM159" s="28">
        <v>7</v>
      </c>
      <c r="FN159" s="28">
        <v>7</v>
      </c>
      <c r="FO159" s="28">
        <v>7</v>
      </c>
      <c r="FP159" s="28">
        <v>7</v>
      </c>
      <c r="FQ159" s="28">
        <v>7</v>
      </c>
      <c r="FR159" s="28">
        <v>7</v>
      </c>
      <c r="FS159">
        <v>7</v>
      </c>
      <c r="FT159">
        <v>7</v>
      </c>
      <c r="FU159">
        <v>7</v>
      </c>
      <c r="FV159">
        <v>7</v>
      </c>
      <c r="FW159">
        <v>7</v>
      </c>
      <c r="FX159" s="28">
        <v>7</v>
      </c>
      <c r="FY159" s="28">
        <v>7</v>
      </c>
      <c r="FZ159" s="28">
        <v>7</v>
      </c>
      <c r="GA159" s="28">
        <v>7</v>
      </c>
      <c r="GB159" s="28">
        <v>7</v>
      </c>
      <c r="GC159">
        <v>7</v>
      </c>
      <c r="GD159">
        <v>7</v>
      </c>
      <c r="GE159">
        <v>7</v>
      </c>
      <c r="GF159">
        <v>7</v>
      </c>
      <c r="GG159">
        <v>7</v>
      </c>
      <c r="GH159">
        <v>6</v>
      </c>
      <c r="GI159">
        <v>6</v>
      </c>
      <c r="GJ159">
        <v>6</v>
      </c>
      <c r="GK159">
        <v>6</v>
      </c>
      <c r="GL159">
        <v>6</v>
      </c>
      <c r="GM159">
        <v>6</v>
      </c>
      <c r="GN159">
        <v>6</v>
      </c>
      <c r="GO159">
        <v>6</v>
      </c>
      <c r="GP159">
        <v>6</v>
      </c>
      <c r="GQ159">
        <v>5</v>
      </c>
      <c r="GR159">
        <v>5</v>
      </c>
      <c r="GS159">
        <v>5</v>
      </c>
      <c r="GT159">
        <v>5</v>
      </c>
      <c r="GU159">
        <v>5</v>
      </c>
    </row>
    <row r="160" spans="1:203" ht="15.95" customHeight="1" x14ac:dyDescent="0.25">
      <c r="A160" s="2" t="s">
        <v>257</v>
      </c>
      <c r="I160" s="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3"/>
      <c r="AB160" s="1"/>
      <c r="AC160" s="1"/>
      <c r="AD160" s="3"/>
      <c r="AE160" s="1"/>
      <c r="AF160" s="1"/>
      <c r="AG160" s="10"/>
      <c r="AH160" s="10"/>
      <c r="AI160" s="10"/>
      <c r="AJ160" s="10"/>
      <c r="AK160" s="10"/>
      <c r="AL160" s="10"/>
      <c r="AM160" s="10"/>
      <c r="AN160" s="11"/>
      <c r="AO160" s="10"/>
      <c r="AP160" s="10"/>
      <c r="AQ160" s="10"/>
      <c r="AR160" s="10"/>
      <c r="AS160" s="10"/>
      <c r="AT160" s="10"/>
      <c r="AU160" s="9"/>
      <c r="AV160" s="10">
        <v>1</v>
      </c>
      <c r="AW160">
        <v>1</v>
      </c>
      <c r="AX160">
        <v>1</v>
      </c>
      <c r="AY160" s="10">
        <v>1</v>
      </c>
      <c r="AZ160" s="10">
        <v>1</v>
      </c>
      <c r="BA160" s="10">
        <v>1</v>
      </c>
      <c r="BB160" s="10">
        <v>1</v>
      </c>
      <c r="BC160" s="10">
        <v>1</v>
      </c>
      <c r="BD160" s="10">
        <v>1</v>
      </c>
      <c r="BE160" s="10">
        <v>1</v>
      </c>
      <c r="BF160" s="10">
        <v>1</v>
      </c>
      <c r="BG160" s="10">
        <v>1</v>
      </c>
      <c r="BH160" s="10">
        <v>1</v>
      </c>
      <c r="BI160" s="10">
        <v>1</v>
      </c>
      <c r="BJ160" s="10">
        <v>1</v>
      </c>
      <c r="BK160" s="10">
        <v>1</v>
      </c>
      <c r="BL160" s="10">
        <v>1</v>
      </c>
      <c r="BM160" s="10">
        <v>1</v>
      </c>
      <c r="BN160" s="10">
        <v>1</v>
      </c>
      <c r="BO160" s="10">
        <v>1</v>
      </c>
      <c r="BP160" s="10">
        <v>1</v>
      </c>
      <c r="BQ160" s="10">
        <v>1</v>
      </c>
      <c r="BR160" s="10">
        <v>1</v>
      </c>
      <c r="BS160" s="10">
        <v>1</v>
      </c>
      <c r="BT160" s="10">
        <v>1</v>
      </c>
      <c r="BU160" s="10">
        <v>1</v>
      </c>
      <c r="BV160" s="10">
        <v>1</v>
      </c>
      <c r="BW160" s="10">
        <v>1</v>
      </c>
      <c r="BX160" s="10">
        <v>1</v>
      </c>
      <c r="BY160" s="10">
        <v>1</v>
      </c>
      <c r="BZ160" s="10">
        <v>1</v>
      </c>
      <c r="CA160" s="10">
        <v>1</v>
      </c>
      <c r="CB160" s="10">
        <v>1</v>
      </c>
      <c r="CC160" s="10">
        <v>1</v>
      </c>
      <c r="CD160" s="10">
        <v>1</v>
      </c>
      <c r="CE160" s="10">
        <v>1</v>
      </c>
      <c r="CF160" s="10">
        <v>1</v>
      </c>
      <c r="CG160" s="10">
        <v>1</v>
      </c>
      <c r="CH160" s="10">
        <v>1</v>
      </c>
      <c r="CI160" s="10">
        <v>1</v>
      </c>
      <c r="CJ160" s="10">
        <v>1</v>
      </c>
      <c r="CK160" s="10">
        <v>1</v>
      </c>
      <c r="CL160" s="10">
        <v>1</v>
      </c>
      <c r="CM160" s="10">
        <v>1</v>
      </c>
      <c r="CN160" s="10">
        <v>1</v>
      </c>
      <c r="CO160" s="10">
        <v>1</v>
      </c>
      <c r="CP160" s="10">
        <v>1</v>
      </c>
      <c r="CQ160" s="10">
        <v>1</v>
      </c>
      <c r="CR160" s="10">
        <v>1</v>
      </c>
      <c r="CS160" s="10">
        <v>1</v>
      </c>
      <c r="CT160" s="10">
        <v>1</v>
      </c>
      <c r="CU160" s="10">
        <v>1</v>
      </c>
      <c r="CV160" s="10">
        <v>1</v>
      </c>
      <c r="CW160" s="10">
        <v>1</v>
      </c>
      <c r="CX160" s="10">
        <v>1</v>
      </c>
      <c r="CY160" s="10">
        <v>1</v>
      </c>
      <c r="CZ160" s="10">
        <v>1</v>
      </c>
      <c r="DA160" s="10">
        <v>1</v>
      </c>
      <c r="DB160" s="10">
        <v>1</v>
      </c>
      <c r="DC160" s="10">
        <v>1</v>
      </c>
      <c r="DD160" s="22">
        <v>1</v>
      </c>
      <c r="DE160" s="22">
        <v>1</v>
      </c>
      <c r="DF160" s="22">
        <v>1</v>
      </c>
      <c r="DG160" s="22">
        <v>1</v>
      </c>
      <c r="DH160" s="22">
        <v>1</v>
      </c>
      <c r="DI160" s="22">
        <v>1</v>
      </c>
      <c r="DJ160" s="22">
        <v>1</v>
      </c>
      <c r="DK160" s="22">
        <v>1</v>
      </c>
      <c r="DL160">
        <v>1</v>
      </c>
      <c r="DM160">
        <v>1</v>
      </c>
      <c r="DN160">
        <v>1</v>
      </c>
      <c r="DO160">
        <v>1</v>
      </c>
      <c r="DP160">
        <v>1</v>
      </c>
      <c r="DQ160">
        <v>1</v>
      </c>
      <c r="DR160">
        <v>1</v>
      </c>
      <c r="DS160">
        <v>1</v>
      </c>
      <c r="DT160">
        <v>1</v>
      </c>
      <c r="DU160">
        <v>1</v>
      </c>
      <c r="DV160">
        <v>1</v>
      </c>
      <c r="DW160">
        <v>1</v>
      </c>
      <c r="DX160">
        <v>1</v>
      </c>
      <c r="DY160">
        <v>1</v>
      </c>
      <c r="DZ160">
        <v>1</v>
      </c>
      <c r="EA160">
        <v>1</v>
      </c>
      <c r="EB160">
        <v>1</v>
      </c>
      <c r="EC160">
        <v>1</v>
      </c>
      <c r="ED160">
        <v>1</v>
      </c>
      <c r="EE160">
        <v>1</v>
      </c>
      <c r="EF160">
        <v>1</v>
      </c>
      <c r="EG160">
        <v>1</v>
      </c>
      <c r="EH160">
        <v>1</v>
      </c>
      <c r="EI160">
        <v>1</v>
      </c>
      <c r="EJ160">
        <v>1</v>
      </c>
      <c r="EK160">
        <v>1</v>
      </c>
      <c r="EL160">
        <v>1</v>
      </c>
      <c r="EM160">
        <v>1</v>
      </c>
      <c r="EN160">
        <v>1</v>
      </c>
      <c r="EO160">
        <v>1</v>
      </c>
      <c r="EP160">
        <v>1</v>
      </c>
      <c r="EQ160" s="1">
        <v>1</v>
      </c>
      <c r="ER160" s="1">
        <v>1</v>
      </c>
      <c r="ES160" s="1">
        <v>1</v>
      </c>
      <c r="ET160" s="1">
        <v>1</v>
      </c>
      <c r="EU160" s="1">
        <v>1</v>
      </c>
      <c r="EV160" s="1">
        <v>1</v>
      </c>
      <c r="EW160" s="1">
        <v>1</v>
      </c>
      <c r="EX160" s="1">
        <v>2</v>
      </c>
      <c r="EY160" s="1">
        <v>2</v>
      </c>
      <c r="EZ160" s="1">
        <v>2</v>
      </c>
      <c r="FA160" s="1">
        <v>2</v>
      </c>
      <c r="FB160" s="1">
        <v>2</v>
      </c>
      <c r="FC160" s="1">
        <v>2</v>
      </c>
      <c r="FD160" s="1">
        <v>2</v>
      </c>
      <c r="FE160" s="1">
        <v>2</v>
      </c>
      <c r="FF160" s="1">
        <v>2</v>
      </c>
      <c r="FG160" s="1">
        <v>2</v>
      </c>
      <c r="FH160" s="1">
        <v>2</v>
      </c>
      <c r="FI160" s="1">
        <v>2</v>
      </c>
      <c r="FJ160" s="1">
        <v>2</v>
      </c>
      <c r="FK160" s="1">
        <v>2</v>
      </c>
      <c r="FL160" s="28">
        <v>2</v>
      </c>
      <c r="FM160" s="28">
        <v>2</v>
      </c>
      <c r="FN160" s="28">
        <v>2</v>
      </c>
      <c r="FO160" s="28">
        <v>2</v>
      </c>
      <c r="FP160" s="28">
        <v>2</v>
      </c>
      <c r="FQ160" s="28">
        <v>2</v>
      </c>
      <c r="FR160" s="28">
        <v>2</v>
      </c>
      <c r="FS160">
        <v>2</v>
      </c>
      <c r="FT160">
        <v>2</v>
      </c>
      <c r="FU160" s="28">
        <v>2</v>
      </c>
      <c r="FV160" s="28">
        <v>2</v>
      </c>
      <c r="FW160" s="28">
        <v>2</v>
      </c>
      <c r="FX160" s="28">
        <v>2</v>
      </c>
      <c r="FY160" s="28">
        <v>2</v>
      </c>
      <c r="FZ160" s="28">
        <v>2</v>
      </c>
      <c r="GA160" s="28">
        <v>2</v>
      </c>
      <c r="GB160" s="28">
        <v>2</v>
      </c>
      <c r="GC160">
        <v>2</v>
      </c>
      <c r="GD160">
        <v>2</v>
      </c>
      <c r="GE160">
        <v>2</v>
      </c>
      <c r="GF160">
        <v>2</v>
      </c>
      <c r="GG160">
        <v>2</v>
      </c>
      <c r="GH160">
        <v>2</v>
      </c>
      <c r="GI160">
        <v>2</v>
      </c>
      <c r="GJ160">
        <v>2</v>
      </c>
      <c r="GK160">
        <v>2</v>
      </c>
      <c r="GL160">
        <v>5</v>
      </c>
      <c r="GM160">
        <v>5</v>
      </c>
      <c r="GN160">
        <v>5</v>
      </c>
      <c r="GO160">
        <v>5</v>
      </c>
      <c r="GP160">
        <v>5</v>
      </c>
      <c r="GQ160">
        <v>5</v>
      </c>
      <c r="GR160">
        <v>5</v>
      </c>
      <c r="GS160">
        <v>5</v>
      </c>
      <c r="GT160">
        <v>5</v>
      </c>
      <c r="GU160">
        <v>5</v>
      </c>
    </row>
    <row r="161" spans="1:203" x14ac:dyDescent="0.25">
      <c r="A161" s="2" t="s">
        <v>244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12"/>
      <c r="AE161" s="12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10"/>
      <c r="AT161" s="10"/>
      <c r="AU161" s="10"/>
      <c r="AV161" s="10"/>
      <c r="AW161" s="10"/>
      <c r="AX161" s="10"/>
      <c r="AY161" s="10"/>
      <c r="AZ161" s="10"/>
      <c r="BA161" s="10"/>
      <c r="DD161" s="22"/>
      <c r="DE161" s="22"/>
      <c r="DF161" s="22"/>
      <c r="DG161" s="22"/>
      <c r="DH161" s="22"/>
      <c r="DI161" s="22"/>
      <c r="DJ161" s="22"/>
      <c r="DK161" s="22"/>
      <c r="DQ161">
        <v>1</v>
      </c>
      <c r="DR161">
        <v>1</v>
      </c>
      <c r="DS161">
        <v>1</v>
      </c>
      <c r="DT161">
        <v>1</v>
      </c>
      <c r="DU161">
        <v>1</v>
      </c>
      <c r="DV161">
        <v>1</v>
      </c>
      <c r="DW161">
        <v>1</v>
      </c>
      <c r="DX161">
        <v>1</v>
      </c>
      <c r="DY161">
        <v>1</v>
      </c>
      <c r="DZ161">
        <v>1</v>
      </c>
      <c r="EA161">
        <v>1</v>
      </c>
      <c r="EB161">
        <v>1</v>
      </c>
      <c r="EC161">
        <v>1</v>
      </c>
      <c r="ED161">
        <v>1</v>
      </c>
      <c r="EE161">
        <v>1</v>
      </c>
      <c r="EF161">
        <v>1</v>
      </c>
      <c r="EG161">
        <v>1</v>
      </c>
      <c r="EH161">
        <v>1</v>
      </c>
      <c r="EI161">
        <v>1</v>
      </c>
      <c r="EJ161">
        <v>1</v>
      </c>
      <c r="EK161">
        <v>1</v>
      </c>
      <c r="EL161">
        <v>1</v>
      </c>
      <c r="EM161">
        <v>1</v>
      </c>
      <c r="EN161">
        <v>1</v>
      </c>
      <c r="EO161">
        <v>1</v>
      </c>
      <c r="EP161">
        <v>1</v>
      </c>
      <c r="EQ161">
        <v>1</v>
      </c>
      <c r="ER161">
        <v>1</v>
      </c>
      <c r="ES161">
        <v>1</v>
      </c>
      <c r="ET161" s="1">
        <v>1</v>
      </c>
      <c r="EU161" s="1">
        <v>1</v>
      </c>
      <c r="EV161" s="1">
        <v>1</v>
      </c>
      <c r="EW161" s="1">
        <v>1</v>
      </c>
      <c r="EX161" s="1">
        <v>1</v>
      </c>
      <c r="EY161" s="1">
        <v>1</v>
      </c>
      <c r="EZ161" s="1">
        <v>1</v>
      </c>
      <c r="FA161" s="1">
        <v>1</v>
      </c>
      <c r="FB161" s="1"/>
      <c r="FC161" s="1"/>
      <c r="FD161" s="1"/>
      <c r="FE161" s="1"/>
      <c r="FF161" s="1"/>
      <c r="FL161" s="28">
        <v>1</v>
      </c>
      <c r="FM161" s="28">
        <v>2</v>
      </c>
      <c r="FN161" s="28">
        <v>2</v>
      </c>
      <c r="FO161" s="28">
        <v>3</v>
      </c>
      <c r="FP161" s="28">
        <v>3</v>
      </c>
      <c r="FQ161" s="28">
        <v>3</v>
      </c>
      <c r="FR161" s="28">
        <v>5</v>
      </c>
      <c r="FS161">
        <v>4</v>
      </c>
      <c r="FT161">
        <v>4</v>
      </c>
      <c r="FU161">
        <v>4</v>
      </c>
      <c r="FV161">
        <v>4</v>
      </c>
      <c r="FW161">
        <v>4</v>
      </c>
      <c r="FX161">
        <v>4</v>
      </c>
      <c r="FY161">
        <v>4</v>
      </c>
      <c r="FZ161">
        <v>4</v>
      </c>
      <c r="GA161">
        <v>4</v>
      </c>
      <c r="GB161">
        <v>4</v>
      </c>
      <c r="GC161">
        <v>4</v>
      </c>
      <c r="GD161">
        <v>4</v>
      </c>
      <c r="GE161">
        <v>4</v>
      </c>
      <c r="GF161">
        <v>4</v>
      </c>
      <c r="GG161">
        <v>4</v>
      </c>
      <c r="GH161">
        <v>4</v>
      </c>
      <c r="GI161">
        <v>4</v>
      </c>
      <c r="GJ161">
        <v>4</v>
      </c>
      <c r="GK161">
        <v>4</v>
      </c>
      <c r="GL161">
        <v>4</v>
      </c>
      <c r="GM161">
        <v>4</v>
      </c>
      <c r="GN161">
        <v>4</v>
      </c>
      <c r="GO161">
        <v>4</v>
      </c>
      <c r="GP161">
        <v>4</v>
      </c>
      <c r="GQ161">
        <v>4</v>
      </c>
      <c r="GR161">
        <v>4</v>
      </c>
      <c r="GS161">
        <v>4</v>
      </c>
      <c r="GT161">
        <v>4</v>
      </c>
      <c r="GU161">
        <v>4</v>
      </c>
    </row>
    <row r="162" spans="1:203" x14ac:dyDescent="0.25">
      <c r="A162" s="2" t="s">
        <v>228</v>
      </c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12"/>
      <c r="AE162" s="12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10"/>
      <c r="AT162" s="10"/>
      <c r="AU162" s="10"/>
      <c r="AV162" s="10"/>
      <c r="AW162" s="10"/>
      <c r="AX162" s="10"/>
      <c r="AY162" s="10"/>
      <c r="AZ162" s="10"/>
      <c r="BA162" s="10"/>
      <c r="DD162" s="22"/>
      <c r="DE162" s="22"/>
      <c r="DF162" s="22"/>
      <c r="DG162" s="22">
        <v>1</v>
      </c>
      <c r="DH162" s="22">
        <v>1</v>
      </c>
      <c r="DI162" s="22">
        <v>1</v>
      </c>
      <c r="DJ162" s="22">
        <v>1</v>
      </c>
      <c r="DK162" s="22">
        <v>1</v>
      </c>
      <c r="DL162">
        <v>1</v>
      </c>
      <c r="DM162">
        <v>1</v>
      </c>
      <c r="DN162">
        <v>1</v>
      </c>
      <c r="DO162">
        <v>1</v>
      </c>
      <c r="DP162">
        <v>1</v>
      </c>
      <c r="DQ162">
        <v>1</v>
      </c>
      <c r="DR162">
        <v>1</v>
      </c>
      <c r="DS162">
        <v>1</v>
      </c>
      <c r="DT162">
        <v>1</v>
      </c>
      <c r="DU162">
        <v>1</v>
      </c>
      <c r="DV162">
        <v>1</v>
      </c>
      <c r="DW162">
        <v>1</v>
      </c>
      <c r="DX162">
        <v>1</v>
      </c>
      <c r="DY162">
        <v>1</v>
      </c>
      <c r="DZ162">
        <v>1</v>
      </c>
      <c r="EA162">
        <v>1</v>
      </c>
      <c r="EB162">
        <v>1</v>
      </c>
      <c r="EC162">
        <v>1</v>
      </c>
      <c r="ED162">
        <v>1</v>
      </c>
      <c r="EE162">
        <v>1</v>
      </c>
      <c r="EF162">
        <v>1</v>
      </c>
      <c r="EG162">
        <v>1</v>
      </c>
      <c r="EH162">
        <v>1</v>
      </c>
      <c r="EI162">
        <v>1</v>
      </c>
      <c r="EJ162">
        <v>1</v>
      </c>
      <c r="EK162">
        <v>2</v>
      </c>
      <c r="EL162">
        <v>2</v>
      </c>
      <c r="EM162">
        <v>2</v>
      </c>
      <c r="EN162">
        <v>2</v>
      </c>
      <c r="EO162">
        <v>2</v>
      </c>
      <c r="EP162">
        <v>2</v>
      </c>
      <c r="EQ162">
        <v>2</v>
      </c>
      <c r="ER162">
        <v>2</v>
      </c>
      <c r="ES162">
        <v>2</v>
      </c>
      <c r="ET162" s="1">
        <v>2</v>
      </c>
      <c r="EU162" s="1">
        <v>2</v>
      </c>
      <c r="EV162" s="1">
        <v>2</v>
      </c>
      <c r="EW162" s="1">
        <v>5</v>
      </c>
      <c r="EX162" s="1">
        <v>5</v>
      </c>
      <c r="EY162" s="1">
        <v>5</v>
      </c>
      <c r="EZ162" s="1">
        <v>5</v>
      </c>
      <c r="FA162" s="1">
        <v>5</v>
      </c>
      <c r="FB162" s="1">
        <v>5</v>
      </c>
      <c r="FC162" s="1">
        <v>5</v>
      </c>
      <c r="FD162" s="1">
        <v>5</v>
      </c>
      <c r="FE162" s="1">
        <v>5</v>
      </c>
      <c r="FF162" s="1">
        <v>5</v>
      </c>
      <c r="FG162" s="1">
        <v>5</v>
      </c>
      <c r="FH162" s="1">
        <v>5</v>
      </c>
      <c r="FI162" s="1">
        <v>5</v>
      </c>
      <c r="FJ162" s="1">
        <v>5</v>
      </c>
      <c r="FK162" s="1">
        <v>5</v>
      </c>
      <c r="FL162" s="28">
        <v>4</v>
      </c>
      <c r="FM162" s="28">
        <v>4</v>
      </c>
      <c r="FN162" s="28">
        <v>4</v>
      </c>
      <c r="FO162" s="28">
        <v>4</v>
      </c>
      <c r="FP162" s="28">
        <v>4</v>
      </c>
      <c r="FQ162" s="28">
        <v>4</v>
      </c>
      <c r="FR162" s="28">
        <v>4</v>
      </c>
      <c r="FS162">
        <v>4</v>
      </c>
      <c r="FT162">
        <v>4</v>
      </c>
      <c r="FU162">
        <v>4</v>
      </c>
      <c r="FV162">
        <v>4</v>
      </c>
      <c r="FW162">
        <v>4</v>
      </c>
      <c r="FX162">
        <v>4</v>
      </c>
      <c r="FY162">
        <v>4</v>
      </c>
      <c r="FZ162">
        <v>4</v>
      </c>
      <c r="GA162">
        <v>4</v>
      </c>
      <c r="GB162">
        <v>4</v>
      </c>
      <c r="GC162">
        <v>4</v>
      </c>
      <c r="GD162">
        <v>4</v>
      </c>
      <c r="GE162">
        <v>4</v>
      </c>
      <c r="GF162">
        <v>4</v>
      </c>
      <c r="GG162">
        <v>4</v>
      </c>
      <c r="GH162">
        <v>4</v>
      </c>
      <c r="GI162">
        <v>4</v>
      </c>
      <c r="GJ162">
        <v>4</v>
      </c>
      <c r="GK162">
        <v>4</v>
      </c>
      <c r="GL162">
        <v>4</v>
      </c>
      <c r="GM162">
        <v>4</v>
      </c>
      <c r="GN162">
        <v>4</v>
      </c>
      <c r="GO162">
        <v>4</v>
      </c>
      <c r="GP162">
        <v>4</v>
      </c>
      <c r="GQ162">
        <v>4</v>
      </c>
      <c r="GR162">
        <v>4</v>
      </c>
      <c r="GS162">
        <v>4</v>
      </c>
      <c r="GT162">
        <v>4</v>
      </c>
      <c r="GU162">
        <v>4</v>
      </c>
    </row>
    <row r="163" spans="1:203" x14ac:dyDescent="0.25">
      <c r="A163" s="2" t="s">
        <v>138</v>
      </c>
      <c r="S163" s="3"/>
      <c r="Z163" s="3"/>
      <c r="AD163" s="9"/>
      <c r="AE163" s="9"/>
      <c r="AF163" s="9"/>
      <c r="AG163" s="9"/>
      <c r="AH163" s="9"/>
      <c r="AI163" s="9"/>
      <c r="AJ163" s="9"/>
      <c r="AK163" s="9"/>
      <c r="AL163" s="9"/>
      <c r="AM163" s="11"/>
      <c r="AN163" s="9"/>
      <c r="AO163" s="9"/>
      <c r="AP163" s="9"/>
      <c r="AQ163" s="9"/>
      <c r="AR163" s="9"/>
      <c r="AS163" s="10"/>
      <c r="AT163" s="10"/>
      <c r="AU163" s="9"/>
      <c r="AV163" s="10"/>
      <c r="AW163" s="10"/>
      <c r="AY163" s="10">
        <v>1</v>
      </c>
      <c r="AZ163" s="10">
        <v>1</v>
      </c>
      <c r="BA163" s="10">
        <v>2</v>
      </c>
      <c r="BB163" s="10">
        <v>2</v>
      </c>
      <c r="BC163" s="10">
        <v>2</v>
      </c>
      <c r="BD163" s="10">
        <v>2</v>
      </c>
      <c r="BE163" s="10">
        <v>2</v>
      </c>
      <c r="BF163" s="10">
        <v>2</v>
      </c>
      <c r="BG163" s="10">
        <v>2</v>
      </c>
      <c r="BH163" s="10">
        <v>2</v>
      </c>
      <c r="BI163" s="10">
        <v>2</v>
      </c>
      <c r="BJ163" s="10">
        <v>2</v>
      </c>
      <c r="BK163" s="10">
        <v>2</v>
      </c>
      <c r="BL163" s="10">
        <v>2</v>
      </c>
      <c r="BM163" s="10">
        <v>4</v>
      </c>
      <c r="BN163" s="10">
        <v>4</v>
      </c>
      <c r="BO163" s="10">
        <v>4</v>
      </c>
      <c r="BP163" s="10">
        <v>4</v>
      </c>
      <c r="BQ163" s="10">
        <v>4</v>
      </c>
      <c r="BR163" s="10">
        <v>4</v>
      </c>
      <c r="BS163" s="10">
        <v>4</v>
      </c>
      <c r="BT163" s="10">
        <v>4</v>
      </c>
      <c r="BU163" s="10">
        <v>4</v>
      </c>
      <c r="BV163" s="10">
        <v>4</v>
      </c>
      <c r="BW163" s="10">
        <v>4</v>
      </c>
      <c r="BX163" s="10">
        <v>4</v>
      </c>
      <c r="BY163" s="10">
        <v>4</v>
      </c>
      <c r="BZ163" s="10">
        <v>4</v>
      </c>
      <c r="CA163" s="10">
        <v>4</v>
      </c>
      <c r="CB163" s="10">
        <v>4</v>
      </c>
      <c r="CC163" s="10">
        <v>4</v>
      </c>
      <c r="CD163" s="10">
        <v>4</v>
      </c>
      <c r="CE163" s="10">
        <v>4</v>
      </c>
      <c r="CF163" s="10">
        <v>4</v>
      </c>
      <c r="CG163" s="10">
        <v>4</v>
      </c>
      <c r="CH163" s="10">
        <v>4</v>
      </c>
      <c r="CI163" s="10">
        <v>4</v>
      </c>
      <c r="CJ163" s="10">
        <v>4</v>
      </c>
      <c r="CK163" s="10">
        <v>4</v>
      </c>
      <c r="CL163" s="10">
        <v>4</v>
      </c>
      <c r="CM163" s="10">
        <v>4</v>
      </c>
      <c r="CN163" s="10">
        <v>4</v>
      </c>
      <c r="CO163" s="10">
        <v>4</v>
      </c>
      <c r="CP163" s="10">
        <v>4</v>
      </c>
      <c r="CQ163" s="10">
        <v>4</v>
      </c>
      <c r="CR163" s="10">
        <v>4</v>
      </c>
      <c r="CS163" s="10">
        <v>4</v>
      </c>
      <c r="CT163" s="10">
        <v>4</v>
      </c>
      <c r="CU163" s="10">
        <v>4</v>
      </c>
      <c r="CV163" s="10">
        <v>4</v>
      </c>
      <c r="CW163" s="10">
        <v>4</v>
      </c>
      <c r="CX163" s="10">
        <v>4</v>
      </c>
      <c r="CY163" s="10">
        <v>4</v>
      </c>
      <c r="CZ163" s="10">
        <v>4</v>
      </c>
      <c r="DA163" s="10">
        <v>4</v>
      </c>
      <c r="DB163" s="10">
        <v>4</v>
      </c>
      <c r="DC163" s="10">
        <v>4</v>
      </c>
      <c r="DD163" s="22">
        <v>4</v>
      </c>
      <c r="DE163" s="22">
        <v>4</v>
      </c>
      <c r="DF163" s="22">
        <v>4</v>
      </c>
      <c r="DG163" s="22">
        <v>4</v>
      </c>
      <c r="DH163" s="22">
        <v>4</v>
      </c>
      <c r="DI163" s="22">
        <v>4</v>
      </c>
      <c r="DJ163" s="22">
        <v>4</v>
      </c>
      <c r="DK163" s="22">
        <v>4</v>
      </c>
      <c r="DL163">
        <v>4</v>
      </c>
      <c r="DM163">
        <v>4</v>
      </c>
      <c r="DN163">
        <v>4</v>
      </c>
      <c r="DO163">
        <v>4</v>
      </c>
      <c r="DP163">
        <v>4</v>
      </c>
      <c r="DQ163">
        <v>3</v>
      </c>
      <c r="DR163">
        <v>3</v>
      </c>
      <c r="DS163">
        <v>3</v>
      </c>
      <c r="DT163">
        <v>3</v>
      </c>
      <c r="DU163">
        <v>3</v>
      </c>
      <c r="DV163">
        <v>3</v>
      </c>
      <c r="DW163">
        <v>3</v>
      </c>
      <c r="DX163">
        <v>3</v>
      </c>
      <c r="DY163">
        <v>3</v>
      </c>
      <c r="DZ163">
        <v>3</v>
      </c>
      <c r="EA163">
        <v>3</v>
      </c>
      <c r="EB163">
        <v>3</v>
      </c>
      <c r="EC163">
        <v>3</v>
      </c>
      <c r="ED163">
        <v>3</v>
      </c>
      <c r="EE163">
        <v>3</v>
      </c>
      <c r="EF163">
        <v>3</v>
      </c>
      <c r="EG163">
        <v>3</v>
      </c>
      <c r="EH163">
        <v>3</v>
      </c>
      <c r="EI163">
        <v>3</v>
      </c>
      <c r="EJ163">
        <v>3</v>
      </c>
      <c r="EK163">
        <v>3</v>
      </c>
      <c r="EL163">
        <v>3</v>
      </c>
      <c r="EM163">
        <v>3</v>
      </c>
      <c r="EN163">
        <v>3</v>
      </c>
      <c r="EO163">
        <v>3</v>
      </c>
      <c r="EP163">
        <v>3</v>
      </c>
      <c r="EQ163">
        <v>3</v>
      </c>
      <c r="ER163">
        <v>3</v>
      </c>
      <c r="ES163">
        <v>3</v>
      </c>
      <c r="ET163" s="1">
        <v>3</v>
      </c>
      <c r="EU163" s="1">
        <v>3</v>
      </c>
      <c r="EV163" s="1">
        <v>3</v>
      </c>
      <c r="EW163" s="1">
        <v>3</v>
      </c>
      <c r="EX163" s="1">
        <v>3</v>
      </c>
      <c r="EY163" s="1">
        <v>3</v>
      </c>
      <c r="EZ163" s="1">
        <v>3</v>
      </c>
      <c r="FA163" s="1">
        <v>3</v>
      </c>
      <c r="FB163" s="1">
        <v>3</v>
      </c>
      <c r="FC163" s="1">
        <v>3</v>
      </c>
      <c r="FD163" s="1">
        <v>3</v>
      </c>
      <c r="FE163" s="1">
        <v>3</v>
      </c>
      <c r="FF163" s="1">
        <v>3</v>
      </c>
      <c r="FG163" s="1">
        <v>3</v>
      </c>
      <c r="FH163" s="1">
        <v>3</v>
      </c>
      <c r="FI163" s="1">
        <v>3</v>
      </c>
      <c r="FJ163" s="1">
        <v>3</v>
      </c>
      <c r="FK163" s="1">
        <v>3</v>
      </c>
      <c r="FL163" s="28">
        <v>2</v>
      </c>
      <c r="FM163" s="28">
        <v>2</v>
      </c>
      <c r="FN163" s="28">
        <v>2</v>
      </c>
      <c r="FO163" s="28">
        <v>3</v>
      </c>
      <c r="FP163" s="28">
        <v>3</v>
      </c>
      <c r="FQ163" s="28">
        <v>3</v>
      </c>
      <c r="FR163" s="28">
        <v>4</v>
      </c>
      <c r="FS163">
        <v>4</v>
      </c>
      <c r="FT163">
        <v>4</v>
      </c>
      <c r="FU163">
        <v>5</v>
      </c>
      <c r="FV163">
        <v>5</v>
      </c>
      <c r="FW163">
        <v>5</v>
      </c>
      <c r="FX163">
        <v>5</v>
      </c>
      <c r="FY163">
        <v>5</v>
      </c>
      <c r="FZ163">
        <v>5</v>
      </c>
      <c r="GA163">
        <v>5</v>
      </c>
      <c r="GB163">
        <v>5</v>
      </c>
      <c r="GC163">
        <v>4</v>
      </c>
      <c r="GD163">
        <v>4</v>
      </c>
      <c r="GE163">
        <v>4</v>
      </c>
      <c r="GF163">
        <v>4</v>
      </c>
      <c r="GG163">
        <v>4</v>
      </c>
      <c r="GH163">
        <v>4</v>
      </c>
      <c r="GI163">
        <v>4</v>
      </c>
      <c r="GJ163">
        <v>4</v>
      </c>
      <c r="GK163">
        <v>4</v>
      </c>
      <c r="GL163">
        <v>4</v>
      </c>
      <c r="GM163">
        <v>4</v>
      </c>
      <c r="GN163">
        <v>4</v>
      </c>
      <c r="GO163">
        <v>4</v>
      </c>
      <c r="GP163">
        <v>4</v>
      </c>
      <c r="GQ163">
        <v>4</v>
      </c>
      <c r="GR163">
        <v>4</v>
      </c>
      <c r="GS163">
        <v>4</v>
      </c>
      <c r="GT163">
        <v>4</v>
      </c>
      <c r="GU163">
        <v>4</v>
      </c>
    </row>
    <row r="164" spans="1:203" x14ac:dyDescent="0.25">
      <c r="A164" s="2" t="s">
        <v>248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"/>
      <c r="CP164" s="10"/>
      <c r="CR164" s="10"/>
      <c r="CS164" s="10"/>
      <c r="CT164" s="10"/>
      <c r="CU164" s="10">
        <v>1</v>
      </c>
      <c r="CV164">
        <v>1</v>
      </c>
      <c r="CW164" s="22">
        <v>1</v>
      </c>
      <c r="CX164" s="22">
        <v>1</v>
      </c>
      <c r="CY164" s="22">
        <v>2</v>
      </c>
      <c r="CZ164" s="22">
        <v>2</v>
      </c>
      <c r="DA164" s="22">
        <v>2</v>
      </c>
      <c r="DB164" s="22">
        <v>2</v>
      </c>
      <c r="DC164" s="22">
        <v>2</v>
      </c>
      <c r="DD164" s="22">
        <v>3</v>
      </c>
      <c r="DE164" s="22">
        <v>3</v>
      </c>
      <c r="DF164" s="22">
        <v>3</v>
      </c>
      <c r="DG164" s="22">
        <v>3</v>
      </c>
      <c r="DH164" s="22">
        <v>3</v>
      </c>
      <c r="DI164" s="22">
        <v>3</v>
      </c>
      <c r="DJ164" s="22">
        <v>3</v>
      </c>
      <c r="DK164" s="22">
        <v>3</v>
      </c>
      <c r="DL164">
        <v>3</v>
      </c>
      <c r="DM164">
        <v>2</v>
      </c>
      <c r="DN164">
        <v>3</v>
      </c>
      <c r="DO164">
        <v>3</v>
      </c>
      <c r="DP164">
        <v>3</v>
      </c>
      <c r="DQ164">
        <v>3</v>
      </c>
      <c r="DR164">
        <v>3</v>
      </c>
      <c r="DS164">
        <v>3</v>
      </c>
      <c r="DT164">
        <v>3</v>
      </c>
      <c r="DU164">
        <v>3</v>
      </c>
      <c r="DV164">
        <v>3</v>
      </c>
      <c r="DW164">
        <v>3</v>
      </c>
      <c r="DX164">
        <v>3</v>
      </c>
      <c r="DY164">
        <v>3</v>
      </c>
      <c r="DZ164">
        <v>3</v>
      </c>
      <c r="EA164">
        <v>3</v>
      </c>
      <c r="EB164">
        <v>3</v>
      </c>
      <c r="EC164">
        <v>3</v>
      </c>
      <c r="ED164">
        <v>3</v>
      </c>
      <c r="EE164">
        <v>3</v>
      </c>
      <c r="EF164">
        <v>3</v>
      </c>
      <c r="EG164">
        <v>3</v>
      </c>
      <c r="EH164">
        <v>3</v>
      </c>
      <c r="EI164">
        <v>3</v>
      </c>
      <c r="EJ164">
        <v>3</v>
      </c>
      <c r="EK164">
        <v>3</v>
      </c>
      <c r="EL164">
        <v>3</v>
      </c>
      <c r="EM164">
        <v>3</v>
      </c>
      <c r="EN164">
        <v>3</v>
      </c>
      <c r="EO164">
        <v>3</v>
      </c>
      <c r="EP164">
        <v>3</v>
      </c>
      <c r="EQ164">
        <v>2</v>
      </c>
      <c r="ER164">
        <v>2</v>
      </c>
      <c r="ES164">
        <v>2</v>
      </c>
      <c r="ET164" s="1">
        <v>2</v>
      </c>
      <c r="EU164" s="1">
        <v>2</v>
      </c>
      <c r="EV164" s="1">
        <v>2</v>
      </c>
      <c r="EW164" s="1">
        <v>2</v>
      </c>
      <c r="EX164" s="1">
        <v>2</v>
      </c>
      <c r="EY164" s="1">
        <v>2</v>
      </c>
      <c r="EZ164" s="1">
        <v>2</v>
      </c>
      <c r="FA164" s="1">
        <v>2</v>
      </c>
      <c r="FB164" s="1">
        <v>2</v>
      </c>
      <c r="FC164" s="1">
        <v>2</v>
      </c>
      <c r="FD164" s="1">
        <v>2</v>
      </c>
      <c r="FE164" s="1">
        <v>2</v>
      </c>
      <c r="FF164" s="1">
        <v>2</v>
      </c>
      <c r="FG164" s="1">
        <v>2</v>
      </c>
      <c r="FH164" s="1">
        <v>2</v>
      </c>
      <c r="FI164" s="1">
        <v>2</v>
      </c>
      <c r="FJ164" s="1">
        <v>2</v>
      </c>
      <c r="FK164" s="1">
        <v>2</v>
      </c>
      <c r="FL164" s="28">
        <v>2</v>
      </c>
      <c r="FM164" s="28">
        <v>2</v>
      </c>
      <c r="FN164" s="28">
        <v>2</v>
      </c>
      <c r="FO164" s="28">
        <v>2</v>
      </c>
      <c r="FP164" s="28">
        <v>2</v>
      </c>
      <c r="FQ164" s="28">
        <v>2</v>
      </c>
      <c r="FR164" s="28">
        <v>2</v>
      </c>
      <c r="FS164" s="28">
        <v>2</v>
      </c>
      <c r="FT164" s="28">
        <v>2</v>
      </c>
      <c r="FU164" s="28">
        <v>2</v>
      </c>
      <c r="FV164">
        <v>2</v>
      </c>
      <c r="FW164">
        <v>2</v>
      </c>
      <c r="FX164" s="28">
        <v>3</v>
      </c>
      <c r="FY164" s="28">
        <v>3</v>
      </c>
      <c r="FZ164" s="28">
        <v>3</v>
      </c>
      <c r="GA164" s="28">
        <v>3</v>
      </c>
      <c r="GB164" s="28">
        <v>3</v>
      </c>
      <c r="GC164">
        <v>3</v>
      </c>
      <c r="GD164">
        <v>3</v>
      </c>
      <c r="GE164">
        <v>3</v>
      </c>
      <c r="GF164">
        <v>3</v>
      </c>
      <c r="GG164">
        <v>3</v>
      </c>
      <c r="GH164">
        <v>3</v>
      </c>
      <c r="GI164">
        <v>3</v>
      </c>
      <c r="GJ164">
        <v>4</v>
      </c>
      <c r="GK164">
        <v>4</v>
      </c>
      <c r="GL164">
        <v>4</v>
      </c>
      <c r="GM164">
        <v>4</v>
      </c>
      <c r="GN164">
        <v>4</v>
      </c>
      <c r="GO164">
        <v>4</v>
      </c>
      <c r="GP164">
        <v>4</v>
      </c>
      <c r="GQ164">
        <v>4</v>
      </c>
      <c r="GR164">
        <v>4</v>
      </c>
      <c r="GS164">
        <v>4</v>
      </c>
      <c r="GT164">
        <v>4</v>
      </c>
      <c r="GU164">
        <v>4</v>
      </c>
    </row>
    <row r="165" spans="1:203" ht="48" customHeight="1" x14ac:dyDescent="0.25">
      <c r="A165" s="2" t="s">
        <v>255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"/>
      <c r="Q165" s="1"/>
      <c r="R165" s="1"/>
      <c r="S165" s="1"/>
      <c r="T165" s="1"/>
      <c r="U165" s="3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9"/>
      <c r="AV165">
        <v>1</v>
      </c>
      <c r="AW165">
        <v>1</v>
      </c>
      <c r="AX165">
        <v>1</v>
      </c>
      <c r="AY165">
        <v>1</v>
      </c>
      <c r="AZ165" s="10">
        <v>1</v>
      </c>
      <c r="BA165" s="10">
        <v>1</v>
      </c>
      <c r="BB165" s="10">
        <v>1</v>
      </c>
      <c r="BC165" s="10">
        <v>1</v>
      </c>
      <c r="BD165" s="10">
        <v>1</v>
      </c>
      <c r="BE165" s="10">
        <v>1</v>
      </c>
      <c r="BF165" s="10">
        <v>1</v>
      </c>
      <c r="BG165" s="10">
        <v>1</v>
      </c>
      <c r="BH165" s="10">
        <v>1</v>
      </c>
      <c r="BI165" s="10">
        <v>1</v>
      </c>
      <c r="BJ165" s="10">
        <v>1</v>
      </c>
      <c r="BK165" s="10">
        <v>1</v>
      </c>
      <c r="BL165" s="10">
        <v>1</v>
      </c>
      <c r="BM165" s="10">
        <v>1</v>
      </c>
      <c r="BN165" s="10">
        <v>1</v>
      </c>
      <c r="BO165" s="10">
        <v>1</v>
      </c>
      <c r="BP165" s="10">
        <v>1</v>
      </c>
      <c r="BQ165" s="10">
        <v>1</v>
      </c>
      <c r="BR165" s="10">
        <v>1</v>
      </c>
      <c r="BS165" s="10">
        <v>1</v>
      </c>
      <c r="BT165" s="10">
        <v>1</v>
      </c>
      <c r="BU165" s="10">
        <v>1</v>
      </c>
      <c r="BV165" s="10">
        <v>1</v>
      </c>
      <c r="BW165" s="10">
        <v>1</v>
      </c>
      <c r="BX165" s="10">
        <v>1</v>
      </c>
      <c r="BY165" s="10">
        <v>1</v>
      </c>
      <c r="BZ165" s="10">
        <v>1</v>
      </c>
      <c r="CA165" s="10">
        <v>1</v>
      </c>
      <c r="CB165" s="10">
        <v>2</v>
      </c>
      <c r="CC165" s="10">
        <v>2</v>
      </c>
      <c r="CD165" s="10">
        <v>2</v>
      </c>
      <c r="CE165" s="10">
        <v>2</v>
      </c>
      <c r="CF165" s="10">
        <v>2</v>
      </c>
      <c r="CG165" s="10">
        <v>2</v>
      </c>
      <c r="CH165" s="10">
        <v>2</v>
      </c>
      <c r="CI165" s="10">
        <v>2</v>
      </c>
      <c r="CJ165" s="10">
        <v>2</v>
      </c>
      <c r="CK165" s="10">
        <v>2</v>
      </c>
      <c r="CL165" s="10">
        <v>2</v>
      </c>
      <c r="CM165" s="10">
        <v>2</v>
      </c>
      <c r="CN165" s="10">
        <v>2</v>
      </c>
      <c r="CO165" s="10">
        <v>2</v>
      </c>
      <c r="CP165" s="10">
        <v>2</v>
      </c>
      <c r="CQ165" s="10">
        <v>2</v>
      </c>
      <c r="CR165" s="10">
        <v>3</v>
      </c>
      <c r="CS165" s="10">
        <v>3</v>
      </c>
      <c r="CT165" s="10">
        <v>3</v>
      </c>
      <c r="CU165" s="10">
        <v>3</v>
      </c>
      <c r="CV165" s="10">
        <v>4</v>
      </c>
      <c r="CW165" s="22">
        <v>4</v>
      </c>
      <c r="CX165" s="22">
        <v>4</v>
      </c>
      <c r="CY165" s="22">
        <v>5</v>
      </c>
      <c r="CZ165" s="22">
        <v>5</v>
      </c>
      <c r="DA165" s="22">
        <v>5</v>
      </c>
      <c r="DB165" s="22">
        <v>5</v>
      </c>
      <c r="DC165" s="22">
        <v>5</v>
      </c>
      <c r="DD165" s="22">
        <v>5</v>
      </c>
      <c r="DE165" s="22">
        <v>5</v>
      </c>
      <c r="DF165" s="22">
        <v>5</v>
      </c>
      <c r="DG165" s="22">
        <v>5</v>
      </c>
      <c r="DH165" s="22">
        <v>7</v>
      </c>
      <c r="DI165" s="22">
        <v>7</v>
      </c>
      <c r="DJ165" s="22">
        <v>7</v>
      </c>
      <c r="DK165" s="22">
        <v>7</v>
      </c>
      <c r="DL165">
        <v>7</v>
      </c>
      <c r="DM165">
        <v>7</v>
      </c>
      <c r="DN165">
        <v>7</v>
      </c>
      <c r="DO165">
        <v>7</v>
      </c>
      <c r="DP165">
        <v>7</v>
      </c>
      <c r="DQ165">
        <v>7</v>
      </c>
      <c r="DR165">
        <v>8</v>
      </c>
      <c r="DS165">
        <v>8</v>
      </c>
      <c r="DT165">
        <v>10</v>
      </c>
      <c r="DU165">
        <v>10</v>
      </c>
      <c r="DV165">
        <v>10</v>
      </c>
      <c r="DW165">
        <v>10</v>
      </c>
      <c r="DX165">
        <v>10</v>
      </c>
      <c r="DY165">
        <v>10</v>
      </c>
      <c r="DZ165">
        <v>10</v>
      </c>
      <c r="EA165">
        <v>10</v>
      </c>
      <c r="EB165">
        <v>10</v>
      </c>
      <c r="EC165">
        <v>10</v>
      </c>
      <c r="ED165">
        <v>10</v>
      </c>
      <c r="EE165">
        <v>10</v>
      </c>
      <c r="EF165">
        <v>10</v>
      </c>
      <c r="EG165">
        <v>10</v>
      </c>
      <c r="EH165">
        <v>10</v>
      </c>
      <c r="EI165">
        <v>10</v>
      </c>
      <c r="EJ165">
        <v>10</v>
      </c>
      <c r="EK165">
        <v>10</v>
      </c>
      <c r="EL165">
        <v>10</v>
      </c>
      <c r="EM165">
        <v>10</v>
      </c>
      <c r="EN165">
        <v>10</v>
      </c>
      <c r="EO165">
        <v>10</v>
      </c>
      <c r="EP165">
        <v>10</v>
      </c>
      <c r="EQ165">
        <v>10</v>
      </c>
      <c r="ER165" s="1">
        <v>10</v>
      </c>
      <c r="ES165" s="1">
        <v>10</v>
      </c>
      <c r="ET165" s="1">
        <v>10</v>
      </c>
      <c r="EU165" s="1">
        <v>10</v>
      </c>
      <c r="EV165" s="1">
        <v>10</v>
      </c>
      <c r="EW165" s="1">
        <v>10</v>
      </c>
      <c r="EX165" s="1">
        <v>10</v>
      </c>
      <c r="EY165" s="1">
        <v>10</v>
      </c>
      <c r="EZ165" s="1">
        <v>10</v>
      </c>
      <c r="FA165" s="1">
        <v>10</v>
      </c>
      <c r="FB165" s="1">
        <v>10</v>
      </c>
      <c r="FC165" s="1">
        <v>10</v>
      </c>
      <c r="FD165" s="1">
        <v>10</v>
      </c>
      <c r="FE165" s="1">
        <v>10</v>
      </c>
      <c r="FF165" s="1">
        <v>10</v>
      </c>
      <c r="FG165" s="1">
        <v>10</v>
      </c>
      <c r="FH165" s="1">
        <v>10</v>
      </c>
      <c r="FI165" s="1">
        <v>10</v>
      </c>
      <c r="FJ165" s="1">
        <v>10</v>
      </c>
      <c r="FK165" s="1">
        <v>10</v>
      </c>
      <c r="FL165" s="28">
        <v>8</v>
      </c>
      <c r="FM165" s="28">
        <v>8</v>
      </c>
      <c r="FN165" s="28">
        <v>8</v>
      </c>
      <c r="FO165" s="28">
        <v>8</v>
      </c>
      <c r="FP165" s="28">
        <v>8</v>
      </c>
      <c r="FQ165" s="28">
        <v>8</v>
      </c>
      <c r="FR165" s="28">
        <v>8</v>
      </c>
      <c r="FS165" s="28">
        <v>8</v>
      </c>
      <c r="FT165" s="28">
        <v>8</v>
      </c>
      <c r="FU165" s="28">
        <v>8</v>
      </c>
      <c r="FV165">
        <v>8</v>
      </c>
      <c r="FW165">
        <v>8</v>
      </c>
      <c r="FX165" s="28">
        <v>7</v>
      </c>
      <c r="FY165" s="28">
        <v>7</v>
      </c>
      <c r="FZ165" s="28">
        <v>7</v>
      </c>
      <c r="GA165" s="28">
        <v>7</v>
      </c>
      <c r="GB165" s="28">
        <v>7</v>
      </c>
      <c r="GC165">
        <v>7</v>
      </c>
      <c r="GD165">
        <v>7</v>
      </c>
      <c r="GE165">
        <v>7</v>
      </c>
      <c r="GF165">
        <v>7</v>
      </c>
      <c r="GG165">
        <v>7</v>
      </c>
      <c r="GH165">
        <v>6</v>
      </c>
      <c r="GI165">
        <v>6</v>
      </c>
      <c r="GJ165">
        <v>6</v>
      </c>
      <c r="GK165">
        <v>6</v>
      </c>
      <c r="GL165">
        <v>5</v>
      </c>
      <c r="GM165">
        <v>5</v>
      </c>
      <c r="GN165">
        <v>5</v>
      </c>
      <c r="GO165">
        <v>5</v>
      </c>
      <c r="GP165">
        <v>5</v>
      </c>
      <c r="GQ165">
        <v>5</v>
      </c>
      <c r="GR165">
        <v>5</v>
      </c>
      <c r="GS165">
        <v>5</v>
      </c>
      <c r="GT165">
        <v>5</v>
      </c>
      <c r="GU165">
        <v>4</v>
      </c>
    </row>
    <row r="166" spans="1:203" ht="32.1" customHeight="1" x14ac:dyDescent="0.25">
      <c r="A166" s="2" t="s">
        <v>54</v>
      </c>
      <c r="I166">
        <v>1</v>
      </c>
      <c r="J166" s="1">
        <v>1</v>
      </c>
      <c r="K166" s="1">
        <v>1</v>
      </c>
      <c r="L166" s="1">
        <v>2</v>
      </c>
      <c r="M166" s="1">
        <v>2</v>
      </c>
      <c r="N166" s="1">
        <v>2</v>
      </c>
      <c r="O166" s="1">
        <v>2</v>
      </c>
      <c r="P166" s="1">
        <v>2</v>
      </c>
      <c r="Q166" s="1">
        <v>2</v>
      </c>
      <c r="R166" s="1">
        <v>2</v>
      </c>
      <c r="S166" s="1">
        <v>2</v>
      </c>
      <c r="T166" s="1">
        <v>2</v>
      </c>
      <c r="U166" s="1">
        <v>2</v>
      </c>
      <c r="V166" s="1">
        <v>2</v>
      </c>
      <c r="W166" s="1">
        <v>2</v>
      </c>
      <c r="X166" s="1">
        <v>2</v>
      </c>
      <c r="Y166" s="1">
        <v>2</v>
      </c>
      <c r="Z166" s="1">
        <v>2</v>
      </c>
      <c r="AA166" s="1">
        <v>2</v>
      </c>
      <c r="AB166" s="1">
        <v>2</v>
      </c>
      <c r="AC166" s="1">
        <v>2</v>
      </c>
      <c r="AD166" s="10">
        <v>2</v>
      </c>
      <c r="AE166" s="10">
        <v>2</v>
      </c>
      <c r="AF166" s="10">
        <v>2</v>
      </c>
      <c r="AG166" s="10">
        <v>2</v>
      </c>
      <c r="AH166" s="10">
        <v>2</v>
      </c>
      <c r="AI166" s="10">
        <v>2</v>
      </c>
      <c r="AJ166" s="10">
        <v>2</v>
      </c>
      <c r="AK166" s="10">
        <v>2</v>
      </c>
      <c r="AL166" s="10">
        <v>2</v>
      </c>
      <c r="AM166" s="10">
        <v>2</v>
      </c>
      <c r="AN166" s="10">
        <v>2</v>
      </c>
      <c r="AO166" s="10">
        <v>2</v>
      </c>
      <c r="AP166" s="10">
        <v>2</v>
      </c>
      <c r="AQ166" s="10">
        <v>2</v>
      </c>
      <c r="AR166" s="10">
        <v>2</v>
      </c>
      <c r="AS166" s="10">
        <v>2</v>
      </c>
      <c r="AT166" s="10">
        <v>2</v>
      </c>
      <c r="AU166" s="10">
        <v>1</v>
      </c>
      <c r="AV166" s="10">
        <v>1</v>
      </c>
      <c r="AW166" s="10">
        <v>1</v>
      </c>
      <c r="AX166" s="10">
        <v>1</v>
      </c>
      <c r="AY166" s="10">
        <v>1</v>
      </c>
      <c r="AZ166" s="10">
        <v>1</v>
      </c>
      <c r="BA166" s="10">
        <v>1</v>
      </c>
      <c r="BB166" s="10">
        <v>1</v>
      </c>
      <c r="BC166" s="10">
        <v>1</v>
      </c>
      <c r="BD166" s="10">
        <v>1</v>
      </c>
      <c r="BE166" s="10">
        <v>1</v>
      </c>
      <c r="BF166" s="10">
        <v>1</v>
      </c>
      <c r="BG166" s="10">
        <v>1</v>
      </c>
      <c r="BH166" s="10">
        <v>1</v>
      </c>
      <c r="BI166" s="10">
        <v>1</v>
      </c>
      <c r="BJ166" s="10">
        <v>1</v>
      </c>
      <c r="BK166" s="10">
        <v>1</v>
      </c>
      <c r="BL166" s="10">
        <v>1</v>
      </c>
      <c r="BM166" s="10">
        <v>1</v>
      </c>
      <c r="BN166" s="10">
        <v>1</v>
      </c>
      <c r="BO166" s="10">
        <v>1</v>
      </c>
      <c r="BP166" s="10">
        <v>1</v>
      </c>
      <c r="BQ166" s="10">
        <v>1</v>
      </c>
      <c r="BR166" s="10">
        <v>1</v>
      </c>
      <c r="BS166" s="10">
        <v>1</v>
      </c>
      <c r="BT166" s="10">
        <v>1</v>
      </c>
      <c r="BU166" s="10">
        <v>1</v>
      </c>
      <c r="BV166" s="10">
        <v>1</v>
      </c>
      <c r="BW166" s="10">
        <v>1</v>
      </c>
      <c r="BX166" s="10">
        <v>1</v>
      </c>
      <c r="BY166" s="10">
        <v>1</v>
      </c>
      <c r="BZ166" s="10">
        <v>1</v>
      </c>
      <c r="CA166" s="10">
        <v>1</v>
      </c>
      <c r="CB166" s="10">
        <v>1</v>
      </c>
      <c r="CC166" s="10">
        <v>1</v>
      </c>
      <c r="CD166" s="10">
        <v>1</v>
      </c>
      <c r="CE166" s="10">
        <v>1</v>
      </c>
      <c r="CF166" s="10">
        <v>1</v>
      </c>
      <c r="CG166" s="10">
        <v>1</v>
      </c>
      <c r="CH166" s="10">
        <v>1</v>
      </c>
      <c r="CI166" s="10">
        <v>1</v>
      </c>
      <c r="CJ166" s="10">
        <v>1</v>
      </c>
      <c r="CK166" s="10">
        <v>1</v>
      </c>
      <c r="CL166" s="10">
        <v>1</v>
      </c>
      <c r="CM166" s="10">
        <v>1</v>
      </c>
      <c r="CN166" s="10">
        <v>1</v>
      </c>
      <c r="CO166" s="10">
        <v>1</v>
      </c>
      <c r="CP166" s="10">
        <v>1</v>
      </c>
      <c r="CQ166" s="10">
        <v>1</v>
      </c>
      <c r="CR166" s="10">
        <v>1</v>
      </c>
      <c r="CS166" s="10">
        <v>1</v>
      </c>
      <c r="CT166" s="10">
        <v>1</v>
      </c>
      <c r="CU166" s="10">
        <v>1</v>
      </c>
      <c r="CV166" s="10">
        <v>1</v>
      </c>
      <c r="CW166" s="10">
        <v>1</v>
      </c>
      <c r="CX166" s="10">
        <v>1</v>
      </c>
      <c r="CY166" s="10">
        <v>1</v>
      </c>
      <c r="CZ166" s="10">
        <v>1</v>
      </c>
      <c r="DA166" s="10">
        <v>1</v>
      </c>
      <c r="DB166" s="22">
        <v>1</v>
      </c>
      <c r="DC166" s="22">
        <v>1</v>
      </c>
      <c r="DD166" s="22">
        <v>1</v>
      </c>
      <c r="DE166" s="22">
        <v>1</v>
      </c>
      <c r="DF166" s="22">
        <v>1</v>
      </c>
      <c r="DG166" s="22">
        <v>1</v>
      </c>
      <c r="DH166" s="22">
        <v>1</v>
      </c>
      <c r="DI166" s="22">
        <v>1</v>
      </c>
      <c r="DJ166" s="22">
        <v>1</v>
      </c>
      <c r="DK166" s="22">
        <v>1</v>
      </c>
      <c r="DL166">
        <v>1</v>
      </c>
      <c r="DM166">
        <v>1</v>
      </c>
      <c r="DN166">
        <v>1</v>
      </c>
      <c r="DO166">
        <v>1</v>
      </c>
      <c r="DP166">
        <v>1</v>
      </c>
      <c r="DQ166">
        <v>1</v>
      </c>
      <c r="DR166">
        <v>1</v>
      </c>
      <c r="DS166">
        <v>1</v>
      </c>
      <c r="DT166">
        <v>1</v>
      </c>
      <c r="DU166">
        <v>1</v>
      </c>
      <c r="DV166">
        <v>1</v>
      </c>
      <c r="DW166">
        <v>1</v>
      </c>
      <c r="DX166">
        <v>1</v>
      </c>
      <c r="DY166">
        <v>1</v>
      </c>
      <c r="DZ166">
        <v>1</v>
      </c>
      <c r="EA166">
        <v>1</v>
      </c>
      <c r="EB166">
        <v>1</v>
      </c>
      <c r="EC166">
        <v>1</v>
      </c>
      <c r="ED166">
        <v>1</v>
      </c>
      <c r="EE166">
        <v>1</v>
      </c>
      <c r="EF166">
        <v>1</v>
      </c>
      <c r="EG166">
        <v>1</v>
      </c>
      <c r="EH166">
        <v>1</v>
      </c>
      <c r="EI166">
        <v>1</v>
      </c>
      <c r="EJ166">
        <v>1</v>
      </c>
      <c r="EK166">
        <v>1</v>
      </c>
      <c r="EL166">
        <v>1</v>
      </c>
      <c r="EM166">
        <v>1</v>
      </c>
      <c r="EN166">
        <v>1</v>
      </c>
      <c r="EO166">
        <v>1</v>
      </c>
      <c r="EP166">
        <v>1</v>
      </c>
      <c r="EQ166" s="1">
        <v>1</v>
      </c>
      <c r="ER166" s="1">
        <v>1</v>
      </c>
      <c r="ES166" s="1">
        <v>1</v>
      </c>
      <c r="ET166" s="1">
        <v>1</v>
      </c>
      <c r="EU166" s="1">
        <v>1</v>
      </c>
      <c r="EV166" s="1">
        <v>1</v>
      </c>
      <c r="EW166" s="1">
        <v>1</v>
      </c>
      <c r="EX166" s="1">
        <v>1</v>
      </c>
      <c r="EY166" s="1">
        <v>1</v>
      </c>
      <c r="EZ166" s="1">
        <v>1</v>
      </c>
      <c r="FA166" s="1">
        <v>1</v>
      </c>
      <c r="FB166" s="1">
        <v>1</v>
      </c>
      <c r="FC166" s="1">
        <v>1</v>
      </c>
      <c r="FD166" s="1">
        <v>1</v>
      </c>
      <c r="FE166" s="1">
        <v>1</v>
      </c>
      <c r="FF166" s="1">
        <v>1</v>
      </c>
      <c r="FG166" s="1">
        <v>1</v>
      </c>
      <c r="FH166" s="1">
        <v>1</v>
      </c>
      <c r="FI166" s="1">
        <v>1</v>
      </c>
      <c r="FJ166" s="1">
        <v>1</v>
      </c>
      <c r="FK166" s="1">
        <v>1</v>
      </c>
      <c r="FL166" s="28">
        <v>1</v>
      </c>
      <c r="FM166" s="28">
        <v>1</v>
      </c>
      <c r="FN166" s="28">
        <v>1</v>
      </c>
      <c r="FO166" s="28">
        <v>1</v>
      </c>
      <c r="FP166" s="28">
        <v>1</v>
      </c>
      <c r="FQ166" s="28">
        <v>1</v>
      </c>
      <c r="FR166" s="28">
        <v>1</v>
      </c>
      <c r="FS166">
        <v>1</v>
      </c>
      <c r="FT166">
        <v>1</v>
      </c>
      <c r="FU166">
        <v>1</v>
      </c>
      <c r="FV166">
        <v>1</v>
      </c>
      <c r="FW166">
        <v>1</v>
      </c>
      <c r="FX166" s="28">
        <v>1</v>
      </c>
      <c r="FY166" s="28">
        <v>1</v>
      </c>
      <c r="FZ166" s="28">
        <v>1</v>
      </c>
      <c r="GA166" s="28">
        <v>1</v>
      </c>
      <c r="GB166" s="28">
        <v>1</v>
      </c>
      <c r="GC166">
        <v>1</v>
      </c>
      <c r="GD166">
        <v>1</v>
      </c>
      <c r="GE166">
        <v>1</v>
      </c>
      <c r="GF166">
        <v>1</v>
      </c>
      <c r="GG166">
        <v>1</v>
      </c>
      <c r="GH166">
        <v>1</v>
      </c>
      <c r="GI166">
        <v>1</v>
      </c>
      <c r="GJ166">
        <v>1</v>
      </c>
      <c r="GK166">
        <v>1</v>
      </c>
      <c r="GL166">
        <v>2</v>
      </c>
      <c r="GM166">
        <v>2</v>
      </c>
      <c r="GN166">
        <v>2</v>
      </c>
      <c r="GO166">
        <v>2</v>
      </c>
      <c r="GP166">
        <v>2</v>
      </c>
      <c r="GQ166">
        <v>2</v>
      </c>
      <c r="GR166">
        <v>2</v>
      </c>
      <c r="GS166">
        <v>2</v>
      </c>
      <c r="GT166">
        <v>4</v>
      </c>
      <c r="GU166">
        <v>4</v>
      </c>
    </row>
    <row r="167" spans="1:203" x14ac:dyDescent="0.25">
      <c r="A167" t="s">
        <v>277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L167" s="28"/>
      <c r="FM167" s="28"/>
      <c r="FN167" s="28"/>
      <c r="FO167" s="28"/>
      <c r="FP167" s="28"/>
      <c r="FQ167" s="28"/>
      <c r="FR167" s="28"/>
      <c r="FV167">
        <v>1</v>
      </c>
      <c r="FW167">
        <v>1</v>
      </c>
      <c r="FX167">
        <v>1</v>
      </c>
      <c r="FY167">
        <v>1</v>
      </c>
      <c r="FZ167">
        <v>1</v>
      </c>
      <c r="GA167">
        <v>1</v>
      </c>
      <c r="GB167">
        <v>1</v>
      </c>
      <c r="GC167">
        <v>1</v>
      </c>
      <c r="GD167">
        <v>1</v>
      </c>
      <c r="GE167">
        <v>1</v>
      </c>
      <c r="GF167">
        <v>1</v>
      </c>
      <c r="GG167">
        <v>1</v>
      </c>
      <c r="GH167">
        <v>1</v>
      </c>
      <c r="GI167">
        <v>1</v>
      </c>
      <c r="GJ167">
        <v>1</v>
      </c>
      <c r="GK167">
        <v>1</v>
      </c>
      <c r="GL167">
        <v>1</v>
      </c>
      <c r="GM167">
        <v>1</v>
      </c>
      <c r="GN167">
        <v>1</v>
      </c>
      <c r="GO167">
        <v>1</v>
      </c>
      <c r="GP167">
        <v>1</v>
      </c>
      <c r="GQ167">
        <v>1</v>
      </c>
      <c r="GR167">
        <v>1</v>
      </c>
      <c r="GS167">
        <v>1</v>
      </c>
      <c r="GT167">
        <v>1</v>
      </c>
      <c r="GU167">
        <v>4</v>
      </c>
    </row>
    <row r="168" spans="1:203" x14ac:dyDescent="0.25">
      <c r="A168" s="2" t="s">
        <v>205</v>
      </c>
      <c r="J168" s="1"/>
      <c r="K168" s="3"/>
      <c r="L168" s="1"/>
      <c r="M168" s="1"/>
      <c r="N168" s="1"/>
      <c r="O168" s="1"/>
      <c r="P168" s="3"/>
      <c r="Q168" s="1"/>
      <c r="R168" s="1"/>
      <c r="S168" s="3"/>
      <c r="T168" s="1"/>
      <c r="U168" s="1"/>
      <c r="V168" s="1"/>
      <c r="W168" s="1"/>
      <c r="X168" s="1"/>
      <c r="Y168" s="1"/>
      <c r="Z168" s="1"/>
      <c r="AA168" s="3"/>
      <c r="AB168" s="1"/>
      <c r="AC168" s="1"/>
      <c r="AD168" s="1"/>
      <c r="AE168" s="3"/>
      <c r="AF168" s="1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>
        <v>1</v>
      </c>
      <c r="CP168" s="10">
        <v>1</v>
      </c>
      <c r="CQ168">
        <v>1</v>
      </c>
      <c r="CR168" s="10">
        <v>1</v>
      </c>
      <c r="CS168" s="10">
        <v>1</v>
      </c>
      <c r="CT168" s="10">
        <v>1</v>
      </c>
      <c r="CU168" s="10">
        <v>1</v>
      </c>
      <c r="CV168" s="10">
        <v>1</v>
      </c>
      <c r="CW168" s="10">
        <v>1</v>
      </c>
      <c r="CX168" s="10">
        <v>1</v>
      </c>
      <c r="CY168" s="10">
        <v>1</v>
      </c>
      <c r="CZ168" s="10">
        <v>1</v>
      </c>
      <c r="DA168" s="10">
        <v>1</v>
      </c>
      <c r="DB168" s="22">
        <v>1</v>
      </c>
      <c r="DC168" s="22">
        <v>1</v>
      </c>
      <c r="DD168" s="22">
        <v>1</v>
      </c>
      <c r="DE168" s="22">
        <v>1</v>
      </c>
      <c r="DF168" s="22">
        <v>1</v>
      </c>
      <c r="DG168" s="22">
        <v>1</v>
      </c>
      <c r="DH168" s="22">
        <v>1</v>
      </c>
      <c r="DI168" s="22">
        <v>1</v>
      </c>
      <c r="DJ168" s="22">
        <v>1</v>
      </c>
      <c r="DK168" s="22">
        <v>1</v>
      </c>
      <c r="DL168">
        <v>1</v>
      </c>
      <c r="DM168">
        <v>1</v>
      </c>
      <c r="DN168">
        <v>1</v>
      </c>
      <c r="DO168">
        <v>1</v>
      </c>
      <c r="DP168">
        <v>1</v>
      </c>
      <c r="DQ168">
        <v>1</v>
      </c>
      <c r="DR168">
        <v>1</v>
      </c>
      <c r="DS168">
        <v>1</v>
      </c>
      <c r="DT168">
        <v>1</v>
      </c>
      <c r="DU168">
        <v>1</v>
      </c>
      <c r="DV168">
        <v>1</v>
      </c>
      <c r="DW168">
        <v>1</v>
      </c>
      <c r="DX168">
        <v>2</v>
      </c>
      <c r="DY168">
        <v>2</v>
      </c>
      <c r="DZ168">
        <v>2</v>
      </c>
      <c r="EA168">
        <v>2</v>
      </c>
      <c r="EB168">
        <v>2</v>
      </c>
      <c r="EC168">
        <v>2</v>
      </c>
      <c r="ED168">
        <v>2</v>
      </c>
      <c r="EE168">
        <v>2</v>
      </c>
      <c r="EF168">
        <v>2</v>
      </c>
      <c r="EG168">
        <v>2</v>
      </c>
      <c r="EH168">
        <v>2</v>
      </c>
      <c r="EI168">
        <v>2</v>
      </c>
      <c r="EJ168">
        <v>2</v>
      </c>
      <c r="EK168">
        <v>2</v>
      </c>
      <c r="EL168">
        <v>2</v>
      </c>
      <c r="EM168">
        <v>2</v>
      </c>
      <c r="EN168">
        <v>2</v>
      </c>
      <c r="EO168">
        <v>2</v>
      </c>
      <c r="EP168">
        <v>2</v>
      </c>
      <c r="EQ168" s="1">
        <v>2</v>
      </c>
      <c r="ER168" s="1">
        <v>2</v>
      </c>
      <c r="ES168" s="1">
        <v>2</v>
      </c>
      <c r="ET168" s="1">
        <v>2</v>
      </c>
      <c r="EU168" s="1">
        <v>2</v>
      </c>
      <c r="EV168" s="1">
        <v>2</v>
      </c>
      <c r="EW168" s="1">
        <v>2</v>
      </c>
      <c r="EX168" s="1">
        <v>2</v>
      </c>
      <c r="EY168" s="1">
        <v>2</v>
      </c>
      <c r="EZ168" s="1">
        <v>2</v>
      </c>
      <c r="FA168" s="1">
        <v>2</v>
      </c>
      <c r="FB168" s="1">
        <v>2</v>
      </c>
      <c r="FC168" s="1">
        <v>2</v>
      </c>
      <c r="FD168" s="1">
        <v>2</v>
      </c>
      <c r="FE168" s="1">
        <v>2</v>
      </c>
      <c r="FF168" s="1">
        <v>2</v>
      </c>
      <c r="FG168" s="1">
        <v>2</v>
      </c>
      <c r="FH168" s="1">
        <v>2</v>
      </c>
      <c r="FI168" s="1">
        <v>2</v>
      </c>
      <c r="FJ168" s="1">
        <v>2</v>
      </c>
      <c r="FK168" s="1">
        <v>2</v>
      </c>
      <c r="FL168" s="28">
        <v>2</v>
      </c>
      <c r="FM168" s="28">
        <v>2</v>
      </c>
      <c r="FN168" s="28">
        <v>2</v>
      </c>
      <c r="FO168" s="28">
        <v>2</v>
      </c>
      <c r="FP168" s="28">
        <v>2</v>
      </c>
      <c r="FQ168" s="28">
        <v>2</v>
      </c>
      <c r="FR168" s="28">
        <v>2</v>
      </c>
      <c r="FS168">
        <v>2</v>
      </c>
      <c r="FT168">
        <v>2</v>
      </c>
      <c r="FU168">
        <v>2</v>
      </c>
      <c r="FV168">
        <v>2</v>
      </c>
      <c r="FW168">
        <v>2</v>
      </c>
      <c r="FX168">
        <v>2</v>
      </c>
      <c r="FY168">
        <v>2</v>
      </c>
      <c r="FZ168">
        <v>2</v>
      </c>
      <c r="GA168">
        <v>2</v>
      </c>
      <c r="GB168">
        <v>2</v>
      </c>
      <c r="GC168">
        <v>1</v>
      </c>
      <c r="GD168">
        <v>1</v>
      </c>
      <c r="GE168">
        <v>1</v>
      </c>
      <c r="GF168">
        <v>1</v>
      </c>
      <c r="GG168">
        <v>2</v>
      </c>
      <c r="GH168">
        <v>2</v>
      </c>
      <c r="GI168">
        <v>2</v>
      </c>
      <c r="GJ168">
        <v>2</v>
      </c>
      <c r="GK168">
        <v>3</v>
      </c>
      <c r="GL168">
        <v>4</v>
      </c>
      <c r="GM168">
        <v>4</v>
      </c>
      <c r="GN168">
        <v>4</v>
      </c>
      <c r="GO168">
        <v>4</v>
      </c>
      <c r="GP168">
        <v>4</v>
      </c>
      <c r="GQ168">
        <v>4</v>
      </c>
      <c r="GR168">
        <v>4</v>
      </c>
      <c r="GS168">
        <v>4</v>
      </c>
      <c r="GT168">
        <v>4</v>
      </c>
      <c r="GU168">
        <v>4</v>
      </c>
    </row>
    <row r="169" spans="1:203" x14ac:dyDescent="0.25">
      <c r="A169" s="2" t="s">
        <v>144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4"/>
      <c r="AE169" s="4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10"/>
      <c r="AS169" s="10"/>
      <c r="AT169" s="10"/>
      <c r="AU169" s="10"/>
      <c r="AV169" s="10"/>
      <c r="AW169" s="10"/>
      <c r="AX169" s="10"/>
      <c r="AY169" s="10">
        <v>1</v>
      </c>
      <c r="AZ169" s="10">
        <v>1</v>
      </c>
      <c r="BA169" s="10">
        <v>1</v>
      </c>
      <c r="BB169" s="10">
        <v>1</v>
      </c>
      <c r="BC169" s="10">
        <v>1</v>
      </c>
      <c r="BD169" s="10">
        <v>1</v>
      </c>
      <c r="BE169" s="10">
        <v>1</v>
      </c>
      <c r="BF169" s="10">
        <v>1</v>
      </c>
      <c r="BG169" s="10">
        <v>1</v>
      </c>
      <c r="BH169" s="10">
        <v>1</v>
      </c>
      <c r="BI169" s="10">
        <v>1</v>
      </c>
      <c r="BJ169" s="10">
        <v>1</v>
      </c>
      <c r="BK169" s="10">
        <v>1</v>
      </c>
      <c r="BL169" s="10">
        <v>1</v>
      </c>
      <c r="BM169" s="10">
        <v>1</v>
      </c>
      <c r="BN169" s="10">
        <v>1</v>
      </c>
      <c r="BO169" s="10">
        <v>1</v>
      </c>
      <c r="BP169" s="10">
        <v>1</v>
      </c>
      <c r="BQ169" s="10">
        <v>1</v>
      </c>
      <c r="BR169" s="10">
        <v>1</v>
      </c>
      <c r="BS169" s="10">
        <v>1</v>
      </c>
      <c r="BT169" s="10">
        <v>1</v>
      </c>
      <c r="BU169" s="10">
        <v>1</v>
      </c>
      <c r="BV169" s="10">
        <v>1</v>
      </c>
      <c r="BW169" s="10">
        <v>1</v>
      </c>
      <c r="BX169" s="10">
        <v>1</v>
      </c>
      <c r="BY169" s="10">
        <v>1</v>
      </c>
      <c r="BZ169" s="10">
        <v>1</v>
      </c>
      <c r="CA169" s="10">
        <v>1</v>
      </c>
      <c r="CB169" s="10">
        <v>1</v>
      </c>
      <c r="CC169" s="10">
        <v>1</v>
      </c>
      <c r="CD169" s="10">
        <v>1</v>
      </c>
      <c r="CE169" s="10">
        <v>1</v>
      </c>
      <c r="CF169" s="10">
        <v>1</v>
      </c>
      <c r="CG169" s="10">
        <v>1</v>
      </c>
      <c r="CH169" s="10">
        <v>1</v>
      </c>
      <c r="CI169" s="10">
        <v>1</v>
      </c>
      <c r="CJ169" s="10">
        <v>1</v>
      </c>
      <c r="CK169" s="10">
        <v>1</v>
      </c>
      <c r="CL169" s="10">
        <v>1</v>
      </c>
      <c r="CM169" s="10">
        <v>1</v>
      </c>
      <c r="CN169" s="10">
        <v>1</v>
      </c>
      <c r="CO169" s="10">
        <v>1</v>
      </c>
      <c r="CP169" s="10">
        <v>1</v>
      </c>
      <c r="CQ169" s="10">
        <v>1</v>
      </c>
      <c r="CR169" s="10">
        <v>1</v>
      </c>
      <c r="CS169" s="10">
        <v>1</v>
      </c>
      <c r="CT169" s="10">
        <v>1</v>
      </c>
      <c r="CU169" s="10">
        <v>1</v>
      </c>
      <c r="CV169" s="10">
        <v>1</v>
      </c>
      <c r="CW169" s="10">
        <v>1</v>
      </c>
      <c r="CX169" s="10">
        <v>1</v>
      </c>
      <c r="CY169" s="10">
        <v>1</v>
      </c>
      <c r="CZ169" s="10">
        <v>1</v>
      </c>
      <c r="DA169" s="10">
        <v>1</v>
      </c>
      <c r="DB169" s="22">
        <v>1</v>
      </c>
      <c r="DC169" s="22">
        <v>1</v>
      </c>
      <c r="DD169" s="22">
        <v>1</v>
      </c>
      <c r="DE169" s="22">
        <v>1</v>
      </c>
      <c r="DF169" s="22">
        <v>1</v>
      </c>
      <c r="DG169" s="22">
        <v>1</v>
      </c>
      <c r="DH169" s="22">
        <v>1</v>
      </c>
      <c r="DI169" s="22">
        <v>1</v>
      </c>
      <c r="DJ169" s="22">
        <v>1</v>
      </c>
      <c r="DK169" s="22">
        <v>1</v>
      </c>
      <c r="DL169" s="1">
        <v>1</v>
      </c>
      <c r="DM169">
        <v>2</v>
      </c>
      <c r="DN169">
        <v>2</v>
      </c>
      <c r="DO169">
        <v>2</v>
      </c>
      <c r="DP169">
        <v>2</v>
      </c>
      <c r="DQ169">
        <v>2</v>
      </c>
      <c r="DR169">
        <v>2</v>
      </c>
      <c r="DS169">
        <v>2</v>
      </c>
      <c r="DT169">
        <v>2</v>
      </c>
      <c r="DU169">
        <v>2</v>
      </c>
      <c r="DV169">
        <v>2</v>
      </c>
      <c r="DW169">
        <v>2</v>
      </c>
      <c r="DX169">
        <v>3</v>
      </c>
      <c r="DY169">
        <v>3</v>
      </c>
      <c r="DZ169">
        <v>3</v>
      </c>
      <c r="EA169">
        <v>3</v>
      </c>
      <c r="EB169">
        <v>3</v>
      </c>
      <c r="EC169">
        <v>3</v>
      </c>
      <c r="ED169">
        <v>3</v>
      </c>
      <c r="EE169">
        <v>3</v>
      </c>
      <c r="EF169">
        <v>3</v>
      </c>
      <c r="EG169">
        <v>2</v>
      </c>
      <c r="EH169">
        <v>3</v>
      </c>
      <c r="EI169">
        <v>3</v>
      </c>
      <c r="EJ169">
        <v>3</v>
      </c>
      <c r="EK169">
        <v>3</v>
      </c>
      <c r="EL169">
        <v>3</v>
      </c>
      <c r="EM169">
        <v>3</v>
      </c>
      <c r="EN169">
        <v>3</v>
      </c>
      <c r="EO169">
        <v>3</v>
      </c>
      <c r="EP169">
        <v>3</v>
      </c>
      <c r="EQ169">
        <v>3</v>
      </c>
      <c r="ER169">
        <v>3</v>
      </c>
      <c r="ES169">
        <v>3</v>
      </c>
      <c r="ET169" s="1">
        <v>3</v>
      </c>
      <c r="EU169" s="1">
        <v>3</v>
      </c>
      <c r="EV169" s="1">
        <v>3</v>
      </c>
      <c r="EW169" s="1">
        <v>3</v>
      </c>
      <c r="EX169" s="1">
        <v>3</v>
      </c>
      <c r="EY169" s="1">
        <v>3</v>
      </c>
      <c r="EZ169" s="1">
        <v>3</v>
      </c>
      <c r="FA169" s="1">
        <v>3</v>
      </c>
      <c r="FB169" s="1">
        <v>3</v>
      </c>
      <c r="FC169" s="1">
        <v>3</v>
      </c>
      <c r="FD169" s="1">
        <v>3</v>
      </c>
      <c r="FE169" s="1">
        <v>3</v>
      </c>
      <c r="FF169" s="1">
        <v>3</v>
      </c>
      <c r="FG169" s="1">
        <v>3</v>
      </c>
      <c r="FH169" s="1">
        <v>3</v>
      </c>
      <c r="FI169" s="1">
        <v>3</v>
      </c>
      <c r="FJ169" s="1">
        <v>3</v>
      </c>
      <c r="FK169" s="1">
        <v>3</v>
      </c>
      <c r="FL169" s="28">
        <v>3</v>
      </c>
      <c r="FM169" s="28">
        <v>3</v>
      </c>
      <c r="FN169" s="28">
        <v>3</v>
      </c>
      <c r="FO169" s="28">
        <v>3</v>
      </c>
      <c r="FP169" s="28">
        <v>3</v>
      </c>
      <c r="FQ169" s="28">
        <v>3</v>
      </c>
      <c r="FR169" s="28">
        <v>3</v>
      </c>
      <c r="FS169">
        <v>3</v>
      </c>
      <c r="FT169">
        <v>3</v>
      </c>
      <c r="FU169">
        <v>3</v>
      </c>
      <c r="FV169">
        <v>3</v>
      </c>
      <c r="FW169">
        <v>3</v>
      </c>
      <c r="FX169">
        <v>3</v>
      </c>
      <c r="FY169">
        <v>3</v>
      </c>
      <c r="FZ169">
        <v>3</v>
      </c>
      <c r="GA169">
        <v>3</v>
      </c>
      <c r="GB169">
        <v>3</v>
      </c>
      <c r="GC169">
        <v>3</v>
      </c>
      <c r="GD169">
        <v>3</v>
      </c>
      <c r="GE169">
        <v>3</v>
      </c>
      <c r="GF169">
        <v>3</v>
      </c>
      <c r="GG169">
        <v>3</v>
      </c>
      <c r="GH169">
        <v>3</v>
      </c>
      <c r="GI169">
        <v>3</v>
      </c>
      <c r="GJ169">
        <v>3</v>
      </c>
      <c r="GK169">
        <v>3</v>
      </c>
      <c r="GL169">
        <v>3</v>
      </c>
      <c r="GM169">
        <v>3</v>
      </c>
      <c r="GN169">
        <v>3</v>
      </c>
      <c r="GO169">
        <v>3</v>
      </c>
      <c r="GP169">
        <v>3</v>
      </c>
      <c r="GQ169">
        <v>3</v>
      </c>
      <c r="GR169">
        <v>4</v>
      </c>
      <c r="GS169">
        <v>4</v>
      </c>
      <c r="GT169">
        <v>4</v>
      </c>
      <c r="GU169">
        <v>4</v>
      </c>
    </row>
    <row r="170" spans="1:203" x14ac:dyDescent="0.25">
      <c r="A170" s="2" t="s">
        <v>210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12"/>
      <c r="AE170" s="12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10"/>
      <c r="AT170" s="10"/>
      <c r="AU170" s="10"/>
      <c r="AV170" s="10"/>
      <c r="AW170" s="10"/>
      <c r="AX170" s="10"/>
      <c r="AY170" s="10"/>
      <c r="AZ170" s="10"/>
      <c r="BA170" s="10"/>
      <c r="CU170">
        <v>4</v>
      </c>
      <c r="CV170">
        <v>4</v>
      </c>
      <c r="CW170">
        <v>4</v>
      </c>
      <c r="CX170">
        <v>4</v>
      </c>
      <c r="CY170">
        <v>4</v>
      </c>
      <c r="CZ170">
        <v>4</v>
      </c>
      <c r="DA170">
        <v>3</v>
      </c>
      <c r="DB170">
        <v>3</v>
      </c>
      <c r="DC170">
        <v>5</v>
      </c>
      <c r="DD170" s="22">
        <v>4</v>
      </c>
      <c r="DE170" s="22">
        <v>4</v>
      </c>
      <c r="DF170" s="22">
        <v>4</v>
      </c>
      <c r="DG170" s="22">
        <v>4</v>
      </c>
      <c r="DH170" s="22">
        <v>4</v>
      </c>
      <c r="DI170" s="22">
        <v>4</v>
      </c>
      <c r="DJ170" s="22">
        <v>4</v>
      </c>
      <c r="DK170" s="22">
        <v>4</v>
      </c>
      <c r="DL170">
        <v>5</v>
      </c>
      <c r="DM170">
        <v>5</v>
      </c>
      <c r="DN170">
        <v>5</v>
      </c>
      <c r="DO170">
        <v>5</v>
      </c>
      <c r="DP170">
        <v>5</v>
      </c>
      <c r="DQ170">
        <v>3</v>
      </c>
      <c r="DR170">
        <v>3</v>
      </c>
      <c r="DS170">
        <v>3</v>
      </c>
      <c r="DT170">
        <v>3</v>
      </c>
      <c r="DU170">
        <v>3</v>
      </c>
      <c r="DV170">
        <v>3</v>
      </c>
      <c r="DW170">
        <v>3</v>
      </c>
      <c r="DX170">
        <v>3</v>
      </c>
      <c r="DY170">
        <v>3</v>
      </c>
      <c r="DZ170">
        <v>3</v>
      </c>
      <c r="EA170">
        <v>3</v>
      </c>
      <c r="EB170">
        <v>3</v>
      </c>
      <c r="EC170">
        <v>3</v>
      </c>
      <c r="ED170">
        <v>3</v>
      </c>
      <c r="EE170">
        <v>3</v>
      </c>
      <c r="EF170">
        <v>3</v>
      </c>
      <c r="EG170">
        <v>3</v>
      </c>
      <c r="EH170">
        <v>3</v>
      </c>
      <c r="EI170">
        <v>3</v>
      </c>
      <c r="EJ170">
        <v>3</v>
      </c>
      <c r="EK170">
        <v>3</v>
      </c>
      <c r="EL170">
        <v>3</v>
      </c>
      <c r="EM170">
        <v>3</v>
      </c>
      <c r="EN170">
        <v>3</v>
      </c>
      <c r="EO170">
        <v>3</v>
      </c>
      <c r="EP170">
        <v>3</v>
      </c>
      <c r="EQ170">
        <v>3</v>
      </c>
      <c r="ER170">
        <v>3</v>
      </c>
      <c r="ES170">
        <v>3</v>
      </c>
      <c r="ET170" s="1">
        <v>3</v>
      </c>
      <c r="EU170" s="1">
        <v>3</v>
      </c>
      <c r="EV170" s="1">
        <v>3</v>
      </c>
      <c r="EW170" s="1">
        <v>3</v>
      </c>
      <c r="EX170" s="1">
        <v>3</v>
      </c>
      <c r="EY170" s="1">
        <v>3</v>
      </c>
      <c r="EZ170" s="1">
        <v>3</v>
      </c>
      <c r="FA170" s="1">
        <v>3</v>
      </c>
      <c r="FB170" s="1">
        <v>3</v>
      </c>
      <c r="FC170" s="1">
        <v>4</v>
      </c>
      <c r="FD170" s="1">
        <v>4</v>
      </c>
      <c r="FE170" s="1">
        <v>5</v>
      </c>
      <c r="FF170" s="1">
        <v>5</v>
      </c>
      <c r="FG170" s="1">
        <v>5</v>
      </c>
      <c r="FH170" s="1">
        <v>5</v>
      </c>
      <c r="FI170" s="1">
        <v>5</v>
      </c>
      <c r="FJ170" s="1">
        <v>5</v>
      </c>
      <c r="FK170" s="1">
        <v>5</v>
      </c>
      <c r="FL170" s="28">
        <v>5</v>
      </c>
      <c r="FM170" s="28">
        <v>5</v>
      </c>
      <c r="FN170" s="28">
        <v>5</v>
      </c>
      <c r="FO170" s="28">
        <v>4</v>
      </c>
      <c r="FP170" s="28">
        <v>4</v>
      </c>
      <c r="FQ170" s="28">
        <v>4</v>
      </c>
      <c r="FR170" s="28">
        <v>4</v>
      </c>
      <c r="FS170">
        <v>3</v>
      </c>
      <c r="FT170">
        <v>3</v>
      </c>
      <c r="FU170">
        <v>3</v>
      </c>
      <c r="FV170">
        <v>3</v>
      </c>
      <c r="FW170">
        <v>3</v>
      </c>
      <c r="FX170">
        <v>3</v>
      </c>
      <c r="FY170">
        <v>3</v>
      </c>
      <c r="FZ170">
        <v>3</v>
      </c>
      <c r="GA170">
        <v>3</v>
      </c>
      <c r="GB170">
        <v>3</v>
      </c>
      <c r="GC170">
        <v>3</v>
      </c>
      <c r="GD170">
        <v>3</v>
      </c>
      <c r="GE170">
        <v>3</v>
      </c>
      <c r="GF170">
        <v>3</v>
      </c>
      <c r="GG170">
        <v>3</v>
      </c>
      <c r="GH170">
        <v>3</v>
      </c>
      <c r="GI170">
        <v>3</v>
      </c>
      <c r="GJ170">
        <v>3</v>
      </c>
      <c r="GK170">
        <v>3</v>
      </c>
      <c r="GL170">
        <v>3</v>
      </c>
      <c r="GM170">
        <v>3</v>
      </c>
      <c r="GN170">
        <v>3</v>
      </c>
      <c r="GO170">
        <v>3</v>
      </c>
      <c r="GP170">
        <v>3</v>
      </c>
      <c r="GQ170">
        <v>3</v>
      </c>
      <c r="GR170">
        <v>4</v>
      </c>
      <c r="GS170">
        <v>4</v>
      </c>
      <c r="GT170">
        <v>4</v>
      </c>
      <c r="GU170">
        <v>3</v>
      </c>
    </row>
    <row r="171" spans="1:203" ht="30" x14ac:dyDescent="0.25">
      <c r="A171" s="5" t="s">
        <v>130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>
        <v>1</v>
      </c>
      <c r="W171" s="4"/>
      <c r="X171" s="4"/>
      <c r="Y171" s="4"/>
      <c r="Z171" s="4"/>
      <c r="AA171" s="4"/>
      <c r="AB171" s="4"/>
      <c r="AC171" s="4"/>
      <c r="AD171" s="12"/>
      <c r="AE171" s="12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21"/>
      <c r="DD171" s="21"/>
      <c r="DE171" s="21"/>
      <c r="DF171" s="21"/>
      <c r="DG171" s="15"/>
      <c r="DH171" s="15"/>
      <c r="DI171" s="15"/>
      <c r="DJ171" s="15"/>
      <c r="DK171" s="15"/>
      <c r="DL171" s="1">
        <v>1</v>
      </c>
      <c r="DM171">
        <v>1</v>
      </c>
      <c r="DN171">
        <v>1</v>
      </c>
      <c r="DO171">
        <v>1</v>
      </c>
      <c r="DP171">
        <v>1</v>
      </c>
      <c r="DQ171">
        <v>1</v>
      </c>
      <c r="DR171">
        <v>1</v>
      </c>
      <c r="DS171">
        <v>1</v>
      </c>
      <c r="DT171">
        <v>1</v>
      </c>
      <c r="DU171">
        <v>1</v>
      </c>
      <c r="DV171">
        <v>1</v>
      </c>
      <c r="DW171" s="25"/>
      <c r="DX171" s="25"/>
      <c r="DY171" s="25"/>
      <c r="DZ171">
        <v>2</v>
      </c>
      <c r="EA171">
        <v>2</v>
      </c>
      <c r="EB171">
        <v>2</v>
      </c>
      <c r="EC171">
        <v>2</v>
      </c>
      <c r="ED171">
        <v>2</v>
      </c>
      <c r="EE171">
        <v>2</v>
      </c>
      <c r="EF171">
        <v>2</v>
      </c>
      <c r="EG171">
        <v>2</v>
      </c>
      <c r="EH171">
        <v>2</v>
      </c>
      <c r="EI171">
        <v>2</v>
      </c>
      <c r="EJ171">
        <v>2</v>
      </c>
      <c r="EK171">
        <v>2</v>
      </c>
      <c r="EL171">
        <v>2</v>
      </c>
      <c r="EM171">
        <v>2</v>
      </c>
      <c r="EN171">
        <v>2</v>
      </c>
      <c r="EO171">
        <v>2</v>
      </c>
      <c r="EP171">
        <v>2</v>
      </c>
      <c r="EQ171">
        <v>2</v>
      </c>
      <c r="ER171">
        <v>2</v>
      </c>
      <c r="ES171">
        <v>2</v>
      </c>
      <c r="ET171" s="1">
        <v>2</v>
      </c>
      <c r="EU171" s="1">
        <v>2</v>
      </c>
      <c r="EV171" s="1">
        <v>2</v>
      </c>
      <c r="EW171" s="1">
        <v>2</v>
      </c>
      <c r="EX171" s="1">
        <v>2</v>
      </c>
      <c r="EY171" s="1">
        <v>2</v>
      </c>
      <c r="EZ171" s="1">
        <v>2</v>
      </c>
      <c r="FA171" s="1">
        <v>2</v>
      </c>
      <c r="FB171" s="1">
        <v>2</v>
      </c>
      <c r="FC171" s="1">
        <v>2</v>
      </c>
      <c r="FD171" s="1">
        <v>2</v>
      </c>
      <c r="FE171" s="1">
        <v>2</v>
      </c>
      <c r="FF171" s="1">
        <v>2</v>
      </c>
      <c r="FG171" s="1">
        <v>1</v>
      </c>
      <c r="FH171" s="1">
        <v>1</v>
      </c>
      <c r="FI171" s="1">
        <v>1</v>
      </c>
      <c r="FJ171" s="1">
        <v>1</v>
      </c>
      <c r="FK171" s="1">
        <v>1</v>
      </c>
      <c r="FL171" s="28">
        <v>1</v>
      </c>
      <c r="FM171" s="28">
        <v>1</v>
      </c>
      <c r="FN171" s="28">
        <v>1</v>
      </c>
      <c r="FO171" s="28">
        <v>1</v>
      </c>
      <c r="FP171" s="28">
        <v>1</v>
      </c>
      <c r="FQ171" s="28">
        <v>1</v>
      </c>
      <c r="FR171" s="28">
        <v>1</v>
      </c>
      <c r="FS171">
        <v>1</v>
      </c>
      <c r="FT171">
        <v>1</v>
      </c>
      <c r="FU171">
        <v>1</v>
      </c>
      <c r="FV171">
        <v>1</v>
      </c>
      <c r="FW171">
        <v>1</v>
      </c>
      <c r="FX171">
        <v>1</v>
      </c>
      <c r="FY171">
        <v>1</v>
      </c>
      <c r="FZ171">
        <v>1</v>
      </c>
      <c r="GA171">
        <v>1</v>
      </c>
      <c r="GB171">
        <v>2</v>
      </c>
      <c r="GC171">
        <v>2</v>
      </c>
      <c r="GD171">
        <v>2</v>
      </c>
      <c r="GE171">
        <v>2</v>
      </c>
      <c r="GF171">
        <v>2</v>
      </c>
      <c r="GG171">
        <v>2</v>
      </c>
      <c r="GH171">
        <v>2</v>
      </c>
      <c r="GI171">
        <v>2</v>
      </c>
      <c r="GJ171">
        <v>2</v>
      </c>
      <c r="GK171">
        <v>2</v>
      </c>
      <c r="GL171">
        <v>2</v>
      </c>
      <c r="GM171">
        <v>2</v>
      </c>
      <c r="GN171">
        <v>2</v>
      </c>
      <c r="GO171">
        <v>2</v>
      </c>
      <c r="GP171">
        <v>2</v>
      </c>
      <c r="GQ171">
        <v>2</v>
      </c>
      <c r="GR171">
        <v>3</v>
      </c>
      <c r="GS171">
        <v>3</v>
      </c>
      <c r="GT171">
        <v>3</v>
      </c>
      <c r="GU171">
        <v>3</v>
      </c>
    </row>
    <row r="172" spans="1:203" x14ac:dyDescent="0.25">
      <c r="A172" t="s">
        <v>283</v>
      </c>
      <c r="R172" s="1"/>
      <c r="S172" s="1"/>
      <c r="T172" s="1"/>
      <c r="U172" s="1"/>
      <c r="V172" s="1"/>
      <c r="W172" s="3"/>
      <c r="X172" s="1"/>
      <c r="Y172" s="1"/>
      <c r="Z172" s="1"/>
      <c r="AA172" s="1"/>
      <c r="AB172" s="1"/>
      <c r="AC172" s="1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15"/>
      <c r="DH172" s="23"/>
      <c r="DI172" s="23"/>
      <c r="DJ172" s="23"/>
      <c r="DK172" s="23"/>
      <c r="ER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L172" s="28"/>
      <c r="FM172" s="28"/>
      <c r="FN172" s="28"/>
      <c r="FO172" s="28"/>
      <c r="FP172" s="28"/>
      <c r="FQ172" s="28"/>
      <c r="FR172" s="28"/>
      <c r="GE172">
        <v>2</v>
      </c>
      <c r="GF172">
        <v>2</v>
      </c>
      <c r="GG172">
        <v>2</v>
      </c>
      <c r="GH172">
        <v>2</v>
      </c>
      <c r="GI172">
        <v>2</v>
      </c>
      <c r="GJ172">
        <v>2</v>
      </c>
      <c r="GK172">
        <v>2</v>
      </c>
      <c r="GL172">
        <v>2</v>
      </c>
      <c r="GM172">
        <v>2</v>
      </c>
      <c r="GN172">
        <v>2</v>
      </c>
      <c r="GO172">
        <v>2</v>
      </c>
      <c r="GP172">
        <v>2</v>
      </c>
      <c r="GQ172">
        <v>3</v>
      </c>
      <c r="GR172">
        <v>3</v>
      </c>
      <c r="GS172">
        <v>3</v>
      </c>
      <c r="GT172">
        <v>3</v>
      </c>
      <c r="GU172">
        <v>3</v>
      </c>
    </row>
    <row r="173" spans="1:203" ht="30" x14ac:dyDescent="0.25">
      <c r="A173" s="2" t="s">
        <v>118</v>
      </c>
      <c r="I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>
        <v>1</v>
      </c>
      <c r="P173">
        <v>2</v>
      </c>
      <c r="Q173">
        <v>2</v>
      </c>
      <c r="R173" s="1">
        <v>2</v>
      </c>
      <c r="S173" s="1">
        <v>2</v>
      </c>
      <c r="T173" s="1">
        <v>2</v>
      </c>
      <c r="U173" s="1">
        <v>2</v>
      </c>
      <c r="V173" s="1">
        <v>2</v>
      </c>
      <c r="W173" s="1">
        <v>2</v>
      </c>
      <c r="X173" s="1">
        <v>2</v>
      </c>
      <c r="Y173" s="1">
        <v>3</v>
      </c>
      <c r="Z173" s="1">
        <v>3</v>
      </c>
      <c r="AA173" s="1">
        <v>3</v>
      </c>
      <c r="AB173" s="1">
        <v>3</v>
      </c>
      <c r="AC173" s="1">
        <v>3</v>
      </c>
      <c r="AD173" s="10">
        <v>3</v>
      </c>
      <c r="AE173" s="10">
        <v>3</v>
      </c>
      <c r="AF173" s="10">
        <v>3</v>
      </c>
      <c r="AG173" s="10">
        <v>3</v>
      </c>
      <c r="AH173" s="10">
        <v>3</v>
      </c>
      <c r="AI173" s="10">
        <v>3</v>
      </c>
      <c r="AJ173" s="10">
        <v>4</v>
      </c>
      <c r="AK173" s="10">
        <v>4</v>
      </c>
      <c r="AL173" s="10">
        <v>4</v>
      </c>
      <c r="AM173" s="10">
        <v>4</v>
      </c>
      <c r="AN173" s="10">
        <v>4</v>
      </c>
      <c r="AO173" s="10">
        <v>4</v>
      </c>
      <c r="AP173" s="10">
        <v>4</v>
      </c>
      <c r="AQ173" s="10">
        <v>4</v>
      </c>
      <c r="AR173" s="10">
        <v>4</v>
      </c>
      <c r="AS173" s="10">
        <v>4</v>
      </c>
      <c r="AT173" s="10">
        <v>4</v>
      </c>
      <c r="AU173" s="10">
        <v>4</v>
      </c>
      <c r="AV173" s="9">
        <v>4</v>
      </c>
      <c r="AW173" s="10">
        <v>4</v>
      </c>
      <c r="AX173" s="10">
        <v>4</v>
      </c>
      <c r="AY173" s="10">
        <v>4</v>
      </c>
      <c r="AZ173" s="10">
        <v>4</v>
      </c>
      <c r="BA173" s="10">
        <v>5</v>
      </c>
      <c r="BB173" s="10">
        <v>5</v>
      </c>
      <c r="BC173" s="10">
        <v>5</v>
      </c>
      <c r="BD173" s="10">
        <v>5</v>
      </c>
      <c r="BE173" s="10">
        <v>6</v>
      </c>
      <c r="BF173" s="10">
        <v>6</v>
      </c>
      <c r="BG173" s="10">
        <v>6</v>
      </c>
      <c r="BH173" s="10">
        <v>6</v>
      </c>
      <c r="BI173" s="10">
        <v>6</v>
      </c>
      <c r="BJ173" s="10">
        <v>6</v>
      </c>
      <c r="BK173" s="10">
        <v>6</v>
      </c>
      <c r="BL173" s="10">
        <v>6</v>
      </c>
      <c r="BM173" s="10">
        <v>6</v>
      </c>
      <c r="BN173" s="10">
        <v>6</v>
      </c>
      <c r="BO173" s="10">
        <v>6</v>
      </c>
      <c r="BP173" s="10">
        <v>6</v>
      </c>
      <c r="BQ173" s="10">
        <v>6</v>
      </c>
      <c r="BR173" s="10">
        <v>6</v>
      </c>
      <c r="BS173" s="10">
        <v>6</v>
      </c>
      <c r="BT173" s="10">
        <v>6</v>
      </c>
      <c r="BU173" s="10">
        <v>6</v>
      </c>
      <c r="BV173" s="10">
        <v>6</v>
      </c>
      <c r="BW173" s="10">
        <v>6</v>
      </c>
      <c r="BX173" s="10">
        <v>5</v>
      </c>
      <c r="BY173" s="10">
        <v>5</v>
      </c>
      <c r="BZ173" s="10">
        <v>5</v>
      </c>
      <c r="CA173" s="10">
        <v>5</v>
      </c>
      <c r="CB173" s="10">
        <v>5</v>
      </c>
      <c r="CC173" s="10">
        <v>5</v>
      </c>
      <c r="CD173" s="10">
        <v>5</v>
      </c>
      <c r="CE173" s="10">
        <v>5</v>
      </c>
      <c r="CF173" s="10">
        <v>5</v>
      </c>
      <c r="CG173" s="10">
        <v>5</v>
      </c>
      <c r="CH173" s="10">
        <v>5</v>
      </c>
      <c r="CI173" s="10">
        <v>5</v>
      </c>
      <c r="CJ173" s="10">
        <v>5</v>
      </c>
      <c r="CK173" s="10">
        <v>5</v>
      </c>
      <c r="CL173" s="10">
        <v>5</v>
      </c>
      <c r="CM173" s="10">
        <v>5</v>
      </c>
      <c r="CN173" s="10">
        <v>6</v>
      </c>
      <c r="CO173" s="10">
        <v>6</v>
      </c>
      <c r="CP173" s="10">
        <v>6</v>
      </c>
      <c r="CQ173" s="10">
        <v>6</v>
      </c>
      <c r="CR173" s="10">
        <v>6</v>
      </c>
      <c r="CS173" s="10">
        <v>6</v>
      </c>
      <c r="CT173" s="10">
        <v>6</v>
      </c>
      <c r="CU173" s="10">
        <v>6</v>
      </c>
      <c r="CV173" s="10">
        <v>6</v>
      </c>
      <c r="CW173" s="10">
        <v>6</v>
      </c>
      <c r="CX173" s="10">
        <v>6</v>
      </c>
      <c r="CY173" s="10">
        <v>6</v>
      </c>
      <c r="CZ173" s="10">
        <v>6</v>
      </c>
      <c r="DA173" s="10">
        <v>6</v>
      </c>
      <c r="DB173" s="10">
        <v>6</v>
      </c>
      <c r="DC173" s="10">
        <v>6</v>
      </c>
      <c r="DD173" s="10">
        <v>6</v>
      </c>
      <c r="DE173" s="22">
        <v>6</v>
      </c>
      <c r="DF173" s="22">
        <v>6</v>
      </c>
      <c r="DG173" s="22">
        <v>6</v>
      </c>
      <c r="DH173" s="22">
        <v>6</v>
      </c>
      <c r="DI173" s="22">
        <v>6</v>
      </c>
      <c r="DJ173" s="22">
        <v>6</v>
      </c>
      <c r="DK173" s="22">
        <v>6</v>
      </c>
      <c r="DL173">
        <v>6</v>
      </c>
      <c r="DM173">
        <v>6</v>
      </c>
      <c r="DN173">
        <v>6</v>
      </c>
      <c r="DO173">
        <v>6</v>
      </c>
      <c r="DP173">
        <v>6</v>
      </c>
      <c r="DQ173">
        <v>5</v>
      </c>
      <c r="DR173">
        <v>5</v>
      </c>
      <c r="DS173">
        <v>5</v>
      </c>
      <c r="DT173">
        <v>5</v>
      </c>
      <c r="DU173">
        <v>5</v>
      </c>
      <c r="DV173">
        <v>5</v>
      </c>
      <c r="DW173">
        <v>5</v>
      </c>
      <c r="DX173">
        <v>5</v>
      </c>
      <c r="DY173">
        <v>5</v>
      </c>
      <c r="DZ173">
        <v>5</v>
      </c>
      <c r="EA173">
        <v>5</v>
      </c>
      <c r="EB173">
        <v>5</v>
      </c>
      <c r="EC173">
        <v>5</v>
      </c>
      <c r="ED173">
        <v>5</v>
      </c>
      <c r="EE173">
        <v>5</v>
      </c>
      <c r="EF173">
        <v>5</v>
      </c>
      <c r="EG173">
        <v>5</v>
      </c>
      <c r="EH173">
        <v>5</v>
      </c>
      <c r="EI173">
        <v>5</v>
      </c>
      <c r="EJ173">
        <v>5</v>
      </c>
      <c r="EK173">
        <v>5</v>
      </c>
      <c r="EL173">
        <v>4</v>
      </c>
      <c r="EM173">
        <v>4</v>
      </c>
      <c r="EN173">
        <v>4</v>
      </c>
      <c r="EO173">
        <v>4</v>
      </c>
      <c r="EP173">
        <v>4</v>
      </c>
      <c r="EQ173" s="1">
        <v>4</v>
      </c>
      <c r="ER173" s="1">
        <v>4</v>
      </c>
      <c r="ES173" s="1">
        <v>4</v>
      </c>
      <c r="ET173" s="1">
        <v>4</v>
      </c>
      <c r="EU173" s="1">
        <v>4</v>
      </c>
      <c r="EV173" s="1">
        <v>4</v>
      </c>
      <c r="EW173" s="1">
        <v>4</v>
      </c>
      <c r="EX173" s="1">
        <v>4</v>
      </c>
      <c r="EY173" s="1">
        <v>4</v>
      </c>
      <c r="EZ173" s="1">
        <v>4</v>
      </c>
      <c r="FA173" s="1">
        <v>4</v>
      </c>
      <c r="FB173" s="1">
        <v>4</v>
      </c>
      <c r="FC173" s="1">
        <v>4</v>
      </c>
      <c r="FD173" s="1">
        <v>4</v>
      </c>
      <c r="FE173" s="1">
        <v>4</v>
      </c>
      <c r="FF173" s="1">
        <v>4</v>
      </c>
      <c r="FG173" s="1">
        <v>4</v>
      </c>
      <c r="FH173" s="1">
        <v>4</v>
      </c>
      <c r="FI173" s="1">
        <v>4</v>
      </c>
      <c r="FJ173" s="1">
        <v>4</v>
      </c>
      <c r="FK173" s="1">
        <v>4</v>
      </c>
      <c r="FL173" s="28">
        <v>4</v>
      </c>
      <c r="FM173" s="28">
        <v>4</v>
      </c>
      <c r="FN173" s="28">
        <v>4</v>
      </c>
      <c r="FO173" s="28">
        <v>3</v>
      </c>
      <c r="FP173" s="28">
        <v>3</v>
      </c>
      <c r="FQ173" s="28">
        <v>3</v>
      </c>
      <c r="FR173" s="28">
        <v>3</v>
      </c>
      <c r="FS173">
        <v>3</v>
      </c>
      <c r="FT173">
        <v>3</v>
      </c>
      <c r="FU173">
        <v>3</v>
      </c>
      <c r="FV173">
        <v>3</v>
      </c>
      <c r="FW173">
        <v>3</v>
      </c>
      <c r="FX173">
        <v>3</v>
      </c>
      <c r="FY173">
        <v>3</v>
      </c>
      <c r="FZ173">
        <v>3</v>
      </c>
      <c r="GA173">
        <v>3</v>
      </c>
      <c r="GB173">
        <v>3</v>
      </c>
      <c r="GC173">
        <v>3</v>
      </c>
      <c r="GD173">
        <v>3</v>
      </c>
      <c r="GE173">
        <v>3</v>
      </c>
      <c r="GF173">
        <v>3</v>
      </c>
      <c r="GG173">
        <v>3</v>
      </c>
      <c r="GH173">
        <v>3</v>
      </c>
      <c r="GI173">
        <v>3</v>
      </c>
      <c r="GJ173">
        <v>3</v>
      </c>
      <c r="GK173">
        <v>3</v>
      </c>
      <c r="GL173">
        <v>3</v>
      </c>
      <c r="GM173">
        <v>3</v>
      </c>
      <c r="GN173">
        <v>3</v>
      </c>
      <c r="GO173">
        <v>3</v>
      </c>
      <c r="GP173">
        <v>3</v>
      </c>
      <c r="GQ173">
        <v>3</v>
      </c>
      <c r="GR173">
        <v>3</v>
      </c>
      <c r="GS173">
        <v>3</v>
      </c>
      <c r="GT173">
        <v>3</v>
      </c>
      <c r="GU173">
        <v>3</v>
      </c>
    </row>
    <row r="174" spans="1:203" ht="30" x14ac:dyDescent="0.25">
      <c r="A174" s="2" t="s">
        <v>132</v>
      </c>
      <c r="Q174">
        <v>6</v>
      </c>
      <c r="R174" s="1">
        <v>6</v>
      </c>
      <c r="S174" s="1">
        <v>6</v>
      </c>
      <c r="T174" s="1">
        <v>6</v>
      </c>
      <c r="U174" s="1">
        <v>6</v>
      </c>
      <c r="V174" s="1">
        <v>6</v>
      </c>
      <c r="W174" s="1">
        <v>6</v>
      </c>
      <c r="X174" s="1">
        <v>6</v>
      </c>
      <c r="Y174" s="1">
        <v>6</v>
      </c>
      <c r="Z174" s="1">
        <v>6</v>
      </c>
      <c r="AA174" s="1">
        <v>6</v>
      </c>
      <c r="AB174" s="1">
        <v>6</v>
      </c>
      <c r="AC174" s="1">
        <v>6</v>
      </c>
      <c r="AD174" s="10">
        <v>6</v>
      </c>
      <c r="AE174" s="10">
        <v>7</v>
      </c>
      <c r="AF174" s="10">
        <v>7</v>
      </c>
      <c r="AG174" s="10">
        <v>7</v>
      </c>
      <c r="AH174" s="10">
        <v>7</v>
      </c>
      <c r="AI174" s="10">
        <v>7</v>
      </c>
      <c r="AJ174" s="10">
        <v>7</v>
      </c>
      <c r="AK174" s="10">
        <v>7</v>
      </c>
      <c r="AL174" s="10">
        <v>7</v>
      </c>
      <c r="AM174" s="10">
        <v>7</v>
      </c>
      <c r="AN174" s="10">
        <v>7</v>
      </c>
      <c r="AO174" s="10">
        <v>7</v>
      </c>
      <c r="AP174" s="10">
        <v>7</v>
      </c>
      <c r="AQ174" s="10">
        <v>7</v>
      </c>
      <c r="AR174" s="10">
        <v>6</v>
      </c>
      <c r="AS174" s="10">
        <v>6</v>
      </c>
      <c r="AT174" s="10">
        <v>6</v>
      </c>
      <c r="AU174" s="10">
        <v>6</v>
      </c>
      <c r="AV174" s="10">
        <v>6</v>
      </c>
      <c r="AW174" s="10">
        <v>6</v>
      </c>
      <c r="AX174" s="10">
        <v>6</v>
      </c>
      <c r="AY174" s="10">
        <v>6</v>
      </c>
      <c r="AZ174" s="10">
        <v>6</v>
      </c>
      <c r="BA174" s="10">
        <v>6</v>
      </c>
      <c r="BB174" s="10">
        <v>7</v>
      </c>
      <c r="BC174" s="10">
        <v>7</v>
      </c>
      <c r="BD174" s="10">
        <v>7</v>
      </c>
      <c r="BE174" s="10">
        <v>7</v>
      </c>
      <c r="BF174" s="10">
        <v>7</v>
      </c>
      <c r="BG174" s="10">
        <v>7</v>
      </c>
      <c r="BH174" s="10">
        <v>7</v>
      </c>
      <c r="BI174" s="10">
        <v>7</v>
      </c>
      <c r="BJ174" s="10">
        <v>7</v>
      </c>
      <c r="BK174" s="10">
        <v>5</v>
      </c>
      <c r="BL174" s="10">
        <v>5</v>
      </c>
      <c r="BM174" s="10">
        <v>5</v>
      </c>
      <c r="BN174" s="10">
        <v>5</v>
      </c>
      <c r="BO174" s="10">
        <v>5</v>
      </c>
      <c r="BP174" s="10">
        <v>5</v>
      </c>
      <c r="BQ174" s="10">
        <v>5</v>
      </c>
      <c r="BR174" s="10">
        <v>4</v>
      </c>
      <c r="BS174" s="10">
        <v>4</v>
      </c>
      <c r="BT174" s="10">
        <v>4</v>
      </c>
      <c r="BU174" s="10">
        <v>4</v>
      </c>
      <c r="BV174" s="10">
        <v>4</v>
      </c>
      <c r="BW174" s="10">
        <v>4</v>
      </c>
      <c r="BX174" s="10">
        <v>4</v>
      </c>
      <c r="BY174" s="10">
        <v>4</v>
      </c>
      <c r="BZ174" s="10">
        <v>4</v>
      </c>
      <c r="CA174" s="10">
        <v>4</v>
      </c>
      <c r="CB174" s="10">
        <v>4</v>
      </c>
      <c r="CC174" s="10">
        <v>4</v>
      </c>
      <c r="CD174" s="10">
        <v>4</v>
      </c>
      <c r="CE174" s="10">
        <v>4</v>
      </c>
      <c r="CF174" s="10">
        <v>4</v>
      </c>
      <c r="CG174" s="10">
        <v>4</v>
      </c>
      <c r="CH174" s="10">
        <v>4</v>
      </c>
      <c r="CI174" s="10">
        <v>4</v>
      </c>
      <c r="CJ174" s="10">
        <v>4</v>
      </c>
      <c r="CK174" s="10">
        <v>4</v>
      </c>
      <c r="CL174" s="10">
        <v>4</v>
      </c>
      <c r="CM174" s="10">
        <v>4</v>
      </c>
      <c r="CN174" s="10">
        <v>4</v>
      </c>
      <c r="CO174" s="10">
        <v>4</v>
      </c>
      <c r="CP174" s="10">
        <v>4</v>
      </c>
      <c r="CQ174" s="10">
        <v>4</v>
      </c>
      <c r="CR174" s="10">
        <v>4</v>
      </c>
      <c r="CS174" s="10">
        <v>4</v>
      </c>
      <c r="CT174" s="10">
        <v>4</v>
      </c>
      <c r="CU174" s="10">
        <v>4</v>
      </c>
      <c r="CV174" s="10">
        <v>4</v>
      </c>
      <c r="CW174" s="10">
        <v>4</v>
      </c>
      <c r="CX174" s="10">
        <v>4</v>
      </c>
      <c r="CY174" s="10">
        <v>4</v>
      </c>
      <c r="CZ174" s="10">
        <v>4</v>
      </c>
      <c r="DA174" s="10">
        <v>3</v>
      </c>
      <c r="DB174" s="10">
        <v>3</v>
      </c>
      <c r="DC174" s="10">
        <v>3</v>
      </c>
      <c r="DD174" s="22">
        <v>2</v>
      </c>
      <c r="DE174" s="22">
        <v>2</v>
      </c>
      <c r="DF174" s="22">
        <v>2</v>
      </c>
      <c r="DG174" s="22">
        <v>2</v>
      </c>
      <c r="DH174" s="22">
        <v>1</v>
      </c>
      <c r="DI174" s="22">
        <v>5</v>
      </c>
      <c r="DJ174" s="22">
        <v>5</v>
      </c>
      <c r="DK174" s="22">
        <v>1</v>
      </c>
      <c r="DL174">
        <v>2</v>
      </c>
      <c r="DM174">
        <v>2</v>
      </c>
      <c r="DN174">
        <v>2</v>
      </c>
      <c r="DO174">
        <v>2</v>
      </c>
      <c r="DP174">
        <v>2</v>
      </c>
      <c r="DQ174">
        <v>2</v>
      </c>
      <c r="DR174">
        <v>2</v>
      </c>
      <c r="DS174">
        <v>2</v>
      </c>
      <c r="DT174">
        <v>2</v>
      </c>
      <c r="DU174">
        <v>2</v>
      </c>
      <c r="DV174">
        <v>2</v>
      </c>
      <c r="DW174">
        <v>2</v>
      </c>
      <c r="DX174">
        <v>2</v>
      </c>
      <c r="DY174">
        <v>3</v>
      </c>
      <c r="DZ174">
        <v>3</v>
      </c>
      <c r="EA174">
        <v>3</v>
      </c>
      <c r="EB174">
        <v>3</v>
      </c>
      <c r="EC174">
        <v>3</v>
      </c>
      <c r="ED174">
        <v>3</v>
      </c>
      <c r="EE174">
        <v>3</v>
      </c>
      <c r="EF174">
        <v>3</v>
      </c>
      <c r="EG174">
        <v>3</v>
      </c>
      <c r="EH174">
        <v>3</v>
      </c>
      <c r="EI174">
        <v>3</v>
      </c>
      <c r="EJ174">
        <v>3</v>
      </c>
      <c r="EK174">
        <v>3</v>
      </c>
      <c r="EL174">
        <v>2</v>
      </c>
      <c r="EM174">
        <v>2</v>
      </c>
      <c r="EN174">
        <v>2</v>
      </c>
      <c r="EO174">
        <v>2</v>
      </c>
      <c r="EP174">
        <v>2</v>
      </c>
      <c r="EQ174">
        <v>2</v>
      </c>
      <c r="ER174">
        <v>2</v>
      </c>
      <c r="ES174">
        <v>2</v>
      </c>
      <c r="ET174">
        <v>2</v>
      </c>
      <c r="EU174">
        <v>2</v>
      </c>
      <c r="EV174">
        <v>2</v>
      </c>
      <c r="EW174" s="1">
        <v>2</v>
      </c>
      <c r="EX174" s="1">
        <v>2</v>
      </c>
      <c r="EY174" s="1">
        <v>2</v>
      </c>
      <c r="EZ174" s="1">
        <v>2</v>
      </c>
      <c r="FA174" s="1">
        <v>2</v>
      </c>
      <c r="FB174" s="1">
        <v>2</v>
      </c>
      <c r="FC174" s="1">
        <v>2</v>
      </c>
      <c r="FD174" s="1">
        <v>2</v>
      </c>
      <c r="FE174" s="1">
        <v>2</v>
      </c>
      <c r="FF174" s="1">
        <v>2</v>
      </c>
      <c r="FG174" s="1">
        <v>2</v>
      </c>
      <c r="FH174" s="1">
        <v>2</v>
      </c>
      <c r="FI174" s="1">
        <v>2</v>
      </c>
      <c r="FJ174" s="1">
        <v>2</v>
      </c>
      <c r="FK174" s="1">
        <v>2</v>
      </c>
      <c r="FL174" s="28">
        <v>2</v>
      </c>
      <c r="FM174" s="28">
        <v>2</v>
      </c>
      <c r="FN174" s="28">
        <v>2</v>
      </c>
      <c r="FO174" s="28">
        <v>2</v>
      </c>
      <c r="FP174" s="28">
        <v>2</v>
      </c>
      <c r="FQ174" s="28">
        <v>2</v>
      </c>
      <c r="FR174" s="28">
        <v>2</v>
      </c>
      <c r="FS174">
        <v>2</v>
      </c>
      <c r="FT174">
        <v>2</v>
      </c>
      <c r="FU174">
        <v>2</v>
      </c>
      <c r="FV174">
        <v>2</v>
      </c>
      <c r="FW174">
        <v>2</v>
      </c>
      <c r="FX174">
        <v>2</v>
      </c>
      <c r="FY174">
        <v>2</v>
      </c>
      <c r="FZ174">
        <v>2</v>
      </c>
      <c r="GA174">
        <v>2</v>
      </c>
      <c r="GB174">
        <v>2</v>
      </c>
      <c r="GC174">
        <v>2</v>
      </c>
      <c r="GD174">
        <v>2</v>
      </c>
      <c r="GE174">
        <v>2</v>
      </c>
      <c r="GF174">
        <v>2</v>
      </c>
      <c r="GG174">
        <v>2</v>
      </c>
      <c r="GH174">
        <v>2</v>
      </c>
      <c r="GI174">
        <v>2</v>
      </c>
      <c r="GJ174">
        <v>2</v>
      </c>
      <c r="GK174">
        <v>2</v>
      </c>
      <c r="GL174">
        <v>2</v>
      </c>
      <c r="GM174">
        <v>2</v>
      </c>
      <c r="GN174">
        <v>2</v>
      </c>
      <c r="GO174">
        <v>2</v>
      </c>
      <c r="GP174">
        <v>2</v>
      </c>
      <c r="GQ174">
        <v>2</v>
      </c>
      <c r="GR174">
        <v>2</v>
      </c>
      <c r="GS174">
        <v>2</v>
      </c>
      <c r="GT174">
        <v>3</v>
      </c>
      <c r="GU174">
        <v>3</v>
      </c>
    </row>
    <row r="175" spans="1:203" x14ac:dyDescent="0.25">
      <c r="A175" s="2" t="s">
        <v>239</v>
      </c>
      <c r="B175">
        <v>4</v>
      </c>
      <c r="C175">
        <v>4</v>
      </c>
      <c r="D175">
        <v>4</v>
      </c>
      <c r="E175">
        <v>4</v>
      </c>
      <c r="F175">
        <v>5</v>
      </c>
      <c r="G175">
        <v>5</v>
      </c>
      <c r="H175">
        <v>5</v>
      </c>
      <c r="I175">
        <v>5</v>
      </c>
      <c r="J175" s="3">
        <v>3</v>
      </c>
      <c r="K175">
        <v>3</v>
      </c>
      <c r="L175" s="3">
        <v>1</v>
      </c>
      <c r="M175">
        <v>2</v>
      </c>
      <c r="N175" s="1">
        <v>2</v>
      </c>
      <c r="O175" s="1">
        <v>2</v>
      </c>
      <c r="P175" s="1">
        <v>2</v>
      </c>
      <c r="Q175" s="1">
        <v>2</v>
      </c>
      <c r="R175" s="1">
        <v>2</v>
      </c>
      <c r="S175" s="1">
        <v>2</v>
      </c>
      <c r="T175" s="1">
        <v>2</v>
      </c>
      <c r="U175" s="1">
        <v>2</v>
      </c>
      <c r="V175" s="1">
        <v>2</v>
      </c>
      <c r="W175" s="1">
        <v>2</v>
      </c>
      <c r="X175" s="1">
        <v>2</v>
      </c>
      <c r="Y175" s="1">
        <v>2</v>
      </c>
      <c r="Z175" s="1">
        <v>2</v>
      </c>
      <c r="AA175" s="1">
        <v>2</v>
      </c>
      <c r="AB175" s="1">
        <v>2</v>
      </c>
      <c r="AC175" s="1">
        <v>2</v>
      </c>
      <c r="AD175" s="11">
        <v>1</v>
      </c>
      <c r="AE175" s="10">
        <v>1</v>
      </c>
      <c r="AF175" s="10">
        <v>4</v>
      </c>
      <c r="AG175" s="10">
        <v>4</v>
      </c>
      <c r="AH175" s="10">
        <v>4</v>
      </c>
      <c r="AI175" s="10">
        <v>4</v>
      </c>
      <c r="AJ175" s="10">
        <v>4</v>
      </c>
      <c r="AK175" s="10">
        <v>4</v>
      </c>
      <c r="AL175" s="10">
        <v>4</v>
      </c>
      <c r="AM175" s="10">
        <v>4</v>
      </c>
      <c r="AN175" s="10">
        <v>4</v>
      </c>
      <c r="AO175" s="10">
        <v>4</v>
      </c>
      <c r="AP175" s="10">
        <v>4</v>
      </c>
      <c r="AQ175" s="10">
        <v>4</v>
      </c>
      <c r="AR175" s="10">
        <v>4</v>
      </c>
      <c r="AS175" s="10">
        <v>4</v>
      </c>
      <c r="AT175" s="10">
        <v>4</v>
      </c>
      <c r="AU175" s="10">
        <v>4</v>
      </c>
      <c r="AV175" s="9">
        <v>4</v>
      </c>
      <c r="AW175" s="10">
        <v>4</v>
      </c>
      <c r="AX175" s="10">
        <v>4</v>
      </c>
      <c r="AY175" s="10">
        <v>4</v>
      </c>
      <c r="AZ175" s="10">
        <v>4</v>
      </c>
      <c r="BA175" s="10">
        <v>4</v>
      </c>
      <c r="BB175" s="10">
        <v>4</v>
      </c>
      <c r="BC175" s="10">
        <v>4</v>
      </c>
      <c r="BD175" s="10">
        <v>4</v>
      </c>
      <c r="BE175" s="10">
        <v>4</v>
      </c>
      <c r="BF175" s="10">
        <v>4</v>
      </c>
      <c r="BG175" s="10">
        <v>1</v>
      </c>
      <c r="BH175" s="10">
        <v>1</v>
      </c>
      <c r="BI175" s="10">
        <v>1</v>
      </c>
      <c r="BJ175" s="10">
        <v>4</v>
      </c>
      <c r="BK175" s="10">
        <v>4</v>
      </c>
      <c r="BL175" s="10">
        <v>4</v>
      </c>
      <c r="BM175" s="10">
        <v>4</v>
      </c>
      <c r="BN175" s="10">
        <v>4</v>
      </c>
      <c r="BO175" s="10">
        <v>4</v>
      </c>
      <c r="BP175" s="10">
        <v>4</v>
      </c>
      <c r="BQ175" s="10">
        <v>4</v>
      </c>
      <c r="BR175" s="10">
        <v>4</v>
      </c>
      <c r="BS175" s="10">
        <v>4</v>
      </c>
      <c r="BT175" s="10">
        <v>4</v>
      </c>
      <c r="BU175" s="10">
        <v>4</v>
      </c>
      <c r="BV175" s="10">
        <v>4</v>
      </c>
      <c r="BW175" s="10">
        <v>4</v>
      </c>
      <c r="BX175" s="10">
        <v>4</v>
      </c>
      <c r="BY175" s="10">
        <v>4</v>
      </c>
      <c r="BZ175" s="10">
        <v>4</v>
      </c>
      <c r="CA175" s="10">
        <v>4</v>
      </c>
      <c r="CB175" s="10">
        <v>4</v>
      </c>
      <c r="CC175" s="10">
        <v>4</v>
      </c>
      <c r="CD175" s="10">
        <v>4</v>
      </c>
      <c r="CE175" s="10">
        <v>4</v>
      </c>
      <c r="CF175" s="10">
        <v>4</v>
      </c>
      <c r="CG175" s="10">
        <v>4</v>
      </c>
      <c r="CH175" s="10">
        <v>4</v>
      </c>
      <c r="CI175" s="10">
        <v>4</v>
      </c>
      <c r="CJ175" s="10">
        <v>4</v>
      </c>
      <c r="CK175" s="10">
        <v>4</v>
      </c>
      <c r="CL175" s="10">
        <v>4</v>
      </c>
      <c r="CM175" s="10">
        <v>4</v>
      </c>
      <c r="CN175" s="10">
        <v>4</v>
      </c>
      <c r="CO175" s="10">
        <v>4</v>
      </c>
      <c r="CP175" s="10">
        <v>4</v>
      </c>
      <c r="CQ175" s="10">
        <v>4</v>
      </c>
      <c r="CR175" s="10">
        <v>4</v>
      </c>
      <c r="CS175" s="10">
        <v>4</v>
      </c>
      <c r="CT175" s="10">
        <v>4</v>
      </c>
      <c r="CU175" s="10">
        <v>4</v>
      </c>
      <c r="CV175" s="10">
        <v>4</v>
      </c>
      <c r="CW175" s="10">
        <v>3</v>
      </c>
      <c r="CX175" s="10">
        <v>3</v>
      </c>
      <c r="CY175" s="10">
        <v>3</v>
      </c>
      <c r="CZ175" s="10">
        <v>3</v>
      </c>
      <c r="DA175" s="10">
        <v>3</v>
      </c>
      <c r="DB175" s="10">
        <v>3</v>
      </c>
      <c r="DC175" s="10">
        <v>3</v>
      </c>
      <c r="DD175" s="22">
        <v>3</v>
      </c>
      <c r="DE175" s="22">
        <v>3</v>
      </c>
      <c r="DF175" s="22">
        <v>3</v>
      </c>
      <c r="DG175" s="22">
        <v>3</v>
      </c>
      <c r="DH175" s="22">
        <v>3</v>
      </c>
      <c r="DI175" s="22">
        <v>3</v>
      </c>
      <c r="DJ175" s="22">
        <v>3</v>
      </c>
      <c r="DK175" s="22">
        <v>3</v>
      </c>
      <c r="DL175">
        <v>3</v>
      </c>
      <c r="DM175">
        <v>3</v>
      </c>
      <c r="DN175">
        <v>3</v>
      </c>
      <c r="DO175">
        <v>3</v>
      </c>
      <c r="DP175">
        <v>3</v>
      </c>
      <c r="DQ175">
        <v>3</v>
      </c>
      <c r="DR175">
        <v>3</v>
      </c>
      <c r="DS175">
        <v>3</v>
      </c>
      <c r="DT175">
        <v>3</v>
      </c>
      <c r="DU175">
        <v>3</v>
      </c>
      <c r="DV175">
        <v>3</v>
      </c>
      <c r="DW175">
        <v>3</v>
      </c>
      <c r="DX175">
        <v>3</v>
      </c>
      <c r="DY175">
        <v>3</v>
      </c>
      <c r="DZ175">
        <v>3</v>
      </c>
      <c r="EA175">
        <v>3</v>
      </c>
      <c r="EB175">
        <v>3</v>
      </c>
      <c r="EC175">
        <v>3</v>
      </c>
      <c r="ED175">
        <v>3</v>
      </c>
      <c r="EE175">
        <v>3</v>
      </c>
      <c r="EF175">
        <v>3</v>
      </c>
      <c r="EG175">
        <v>3</v>
      </c>
      <c r="EH175">
        <v>3</v>
      </c>
      <c r="EI175">
        <v>3</v>
      </c>
      <c r="EJ175">
        <v>3</v>
      </c>
      <c r="EK175">
        <v>3</v>
      </c>
      <c r="EL175">
        <v>3</v>
      </c>
      <c r="EM175">
        <v>3</v>
      </c>
      <c r="EN175">
        <v>3</v>
      </c>
      <c r="EO175">
        <v>3</v>
      </c>
      <c r="EP175">
        <v>3</v>
      </c>
      <c r="EQ175">
        <v>3</v>
      </c>
      <c r="ER175">
        <v>3</v>
      </c>
      <c r="ES175">
        <v>3</v>
      </c>
      <c r="ET175">
        <v>3</v>
      </c>
      <c r="EU175" s="1">
        <v>3</v>
      </c>
      <c r="EV175" s="1">
        <v>3</v>
      </c>
      <c r="EW175" s="1">
        <v>3</v>
      </c>
      <c r="EX175" s="1">
        <v>3</v>
      </c>
      <c r="EY175" s="1">
        <v>3</v>
      </c>
      <c r="EZ175" s="1">
        <v>3</v>
      </c>
      <c r="FA175" s="1">
        <v>3</v>
      </c>
      <c r="FB175" s="1">
        <v>3</v>
      </c>
      <c r="FC175" s="1">
        <v>3</v>
      </c>
      <c r="FD175" s="1">
        <v>3</v>
      </c>
      <c r="FE175" s="1">
        <v>3</v>
      </c>
      <c r="FF175" s="1">
        <v>3</v>
      </c>
      <c r="FG175" s="1">
        <v>3</v>
      </c>
      <c r="FH175" s="1">
        <v>4</v>
      </c>
      <c r="FI175" s="1">
        <v>4</v>
      </c>
      <c r="FJ175" s="1">
        <v>4</v>
      </c>
      <c r="FK175" s="1">
        <v>4</v>
      </c>
      <c r="FL175" s="28">
        <v>3</v>
      </c>
      <c r="FM175" s="28">
        <v>3</v>
      </c>
      <c r="FN175" s="28">
        <v>3</v>
      </c>
      <c r="FO175" s="28">
        <v>3</v>
      </c>
      <c r="FP175" s="28">
        <v>3</v>
      </c>
      <c r="FQ175" s="28">
        <v>3</v>
      </c>
      <c r="FR175" s="28">
        <v>3</v>
      </c>
      <c r="FS175">
        <v>3</v>
      </c>
      <c r="FT175">
        <v>3</v>
      </c>
      <c r="FU175">
        <v>3</v>
      </c>
      <c r="FV175">
        <v>3</v>
      </c>
      <c r="FW175">
        <v>3</v>
      </c>
      <c r="FX175">
        <v>3</v>
      </c>
      <c r="FY175">
        <v>3</v>
      </c>
      <c r="FZ175">
        <v>3</v>
      </c>
      <c r="GA175">
        <v>3</v>
      </c>
      <c r="GB175">
        <v>3</v>
      </c>
      <c r="GC175">
        <v>3</v>
      </c>
      <c r="GD175">
        <v>3</v>
      </c>
      <c r="GE175">
        <v>3</v>
      </c>
      <c r="GF175">
        <v>3</v>
      </c>
      <c r="GG175">
        <v>3</v>
      </c>
      <c r="GH175">
        <v>3</v>
      </c>
      <c r="GI175">
        <v>3</v>
      </c>
      <c r="GJ175">
        <v>3</v>
      </c>
      <c r="GK175">
        <v>3</v>
      </c>
      <c r="GL175">
        <v>3</v>
      </c>
      <c r="GM175">
        <v>3</v>
      </c>
      <c r="GN175">
        <v>3</v>
      </c>
      <c r="GO175">
        <v>3</v>
      </c>
      <c r="GP175">
        <v>3</v>
      </c>
      <c r="GQ175">
        <v>3</v>
      </c>
      <c r="GR175">
        <v>3</v>
      </c>
      <c r="GS175">
        <v>3</v>
      </c>
      <c r="GT175">
        <v>3</v>
      </c>
      <c r="GU175">
        <v>3</v>
      </c>
    </row>
    <row r="176" spans="1:203" x14ac:dyDescent="0.25">
      <c r="A176" s="2" t="s">
        <v>240</v>
      </c>
      <c r="J176" s="3"/>
      <c r="L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1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9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>
        <v>3</v>
      </c>
      <c r="BV176" s="10">
        <v>3</v>
      </c>
      <c r="BW176" s="10">
        <v>7</v>
      </c>
      <c r="BX176" s="10">
        <v>7</v>
      </c>
      <c r="BY176" s="10">
        <v>7</v>
      </c>
      <c r="BZ176" s="10">
        <v>7</v>
      </c>
      <c r="CA176" s="10">
        <v>7</v>
      </c>
      <c r="CB176" s="10">
        <v>7</v>
      </c>
      <c r="CC176" s="10">
        <v>7</v>
      </c>
      <c r="CD176" s="10">
        <v>7</v>
      </c>
      <c r="CE176" s="10">
        <v>7</v>
      </c>
      <c r="CF176" s="10">
        <v>7</v>
      </c>
      <c r="CG176" s="10">
        <v>7</v>
      </c>
      <c r="CH176" s="10">
        <v>7</v>
      </c>
      <c r="CI176" s="10">
        <v>7</v>
      </c>
      <c r="CJ176" s="10">
        <v>7</v>
      </c>
      <c r="CK176" s="10">
        <v>7</v>
      </c>
      <c r="CL176" s="10">
        <v>7</v>
      </c>
      <c r="CM176" s="10">
        <v>7</v>
      </c>
      <c r="CN176" s="10">
        <v>8</v>
      </c>
      <c r="CO176" s="10">
        <v>8</v>
      </c>
      <c r="CP176" s="10">
        <v>8</v>
      </c>
      <c r="CQ176" s="10">
        <v>8</v>
      </c>
      <c r="CR176" s="10">
        <v>8</v>
      </c>
      <c r="CS176" s="10">
        <v>8</v>
      </c>
      <c r="CT176" s="10">
        <v>8</v>
      </c>
      <c r="CU176" s="10">
        <v>8</v>
      </c>
      <c r="CV176" s="10">
        <v>8</v>
      </c>
      <c r="CW176" s="10">
        <v>8</v>
      </c>
      <c r="CX176" s="10">
        <v>8</v>
      </c>
      <c r="CY176" s="10">
        <v>8</v>
      </c>
      <c r="CZ176" s="10">
        <v>8</v>
      </c>
      <c r="DA176" s="10">
        <v>8</v>
      </c>
      <c r="DB176" s="10">
        <v>8</v>
      </c>
      <c r="DC176" s="10">
        <v>8</v>
      </c>
      <c r="DD176" s="22">
        <v>7</v>
      </c>
      <c r="DE176" s="22">
        <v>7</v>
      </c>
      <c r="DF176" s="22">
        <v>7</v>
      </c>
      <c r="DG176" s="22">
        <v>7</v>
      </c>
      <c r="DH176" s="22">
        <v>7</v>
      </c>
      <c r="DI176" s="22">
        <v>7</v>
      </c>
      <c r="DJ176" s="22">
        <v>7</v>
      </c>
      <c r="DK176" s="22">
        <v>7</v>
      </c>
      <c r="DL176">
        <v>7</v>
      </c>
      <c r="DM176">
        <v>7</v>
      </c>
      <c r="DN176">
        <v>7</v>
      </c>
      <c r="DO176">
        <v>7</v>
      </c>
      <c r="DP176">
        <v>7</v>
      </c>
      <c r="DQ176">
        <v>7</v>
      </c>
      <c r="DR176">
        <v>7</v>
      </c>
      <c r="DS176">
        <v>7</v>
      </c>
      <c r="DT176">
        <v>7</v>
      </c>
      <c r="DU176">
        <v>7</v>
      </c>
      <c r="DV176">
        <v>7</v>
      </c>
      <c r="DW176">
        <v>7</v>
      </c>
      <c r="DX176">
        <v>7</v>
      </c>
      <c r="DY176">
        <v>7</v>
      </c>
      <c r="DZ176">
        <v>7</v>
      </c>
      <c r="EA176">
        <v>7</v>
      </c>
      <c r="EB176">
        <v>7</v>
      </c>
      <c r="EC176">
        <v>7</v>
      </c>
      <c r="ED176">
        <v>7</v>
      </c>
      <c r="EE176">
        <v>7</v>
      </c>
      <c r="EF176">
        <v>7</v>
      </c>
      <c r="EG176">
        <v>7</v>
      </c>
      <c r="EH176">
        <v>7</v>
      </c>
      <c r="EI176">
        <v>7</v>
      </c>
      <c r="EJ176">
        <v>7</v>
      </c>
      <c r="EK176">
        <v>7</v>
      </c>
      <c r="EL176">
        <v>7</v>
      </c>
      <c r="EM176">
        <v>7</v>
      </c>
      <c r="EN176">
        <v>7</v>
      </c>
      <c r="EO176">
        <v>7</v>
      </c>
      <c r="EP176">
        <v>7</v>
      </c>
      <c r="EQ176">
        <v>7</v>
      </c>
      <c r="ER176">
        <v>7</v>
      </c>
      <c r="ES176">
        <v>7</v>
      </c>
      <c r="ET176">
        <v>7</v>
      </c>
      <c r="EU176" s="1">
        <v>7</v>
      </c>
      <c r="EV176" s="1">
        <v>7</v>
      </c>
      <c r="EW176" s="1">
        <v>7</v>
      </c>
      <c r="EX176" s="1">
        <v>7</v>
      </c>
      <c r="EY176" s="1">
        <v>7</v>
      </c>
      <c r="EZ176" s="1">
        <v>7</v>
      </c>
      <c r="FA176" s="1">
        <v>7</v>
      </c>
      <c r="FB176" s="1">
        <v>7</v>
      </c>
      <c r="FC176" s="1">
        <v>7</v>
      </c>
      <c r="FD176" s="1">
        <v>7</v>
      </c>
      <c r="FE176" s="1">
        <v>7</v>
      </c>
      <c r="FF176" s="1">
        <v>7</v>
      </c>
      <c r="FG176" s="1">
        <v>7</v>
      </c>
      <c r="FH176" s="1">
        <v>7</v>
      </c>
      <c r="FI176" s="1">
        <v>7</v>
      </c>
      <c r="FJ176" s="1">
        <v>7</v>
      </c>
      <c r="FK176" s="1">
        <v>7</v>
      </c>
      <c r="FL176" s="28">
        <v>7</v>
      </c>
      <c r="FM176" s="28">
        <v>7</v>
      </c>
      <c r="FN176" s="28">
        <v>7</v>
      </c>
      <c r="FO176" s="28">
        <v>7</v>
      </c>
      <c r="FP176" s="28">
        <v>7</v>
      </c>
      <c r="FQ176" s="28">
        <v>7</v>
      </c>
      <c r="FR176" s="28">
        <v>7</v>
      </c>
      <c r="FS176">
        <v>6</v>
      </c>
      <c r="FT176">
        <v>6</v>
      </c>
      <c r="FU176">
        <v>6</v>
      </c>
      <c r="FV176">
        <v>6</v>
      </c>
      <c r="FW176">
        <v>6</v>
      </c>
      <c r="FX176">
        <v>6</v>
      </c>
      <c r="FY176">
        <v>6</v>
      </c>
      <c r="FZ176">
        <v>6</v>
      </c>
      <c r="GA176">
        <v>6</v>
      </c>
      <c r="GB176">
        <v>6</v>
      </c>
      <c r="GC176">
        <v>5</v>
      </c>
      <c r="GD176">
        <v>5</v>
      </c>
      <c r="GE176">
        <v>5</v>
      </c>
      <c r="GF176">
        <v>5</v>
      </c>
      <c r="GG176">
        <v>5</v>
      </c>
      <c r="GH176">
        <v>5</v>
      </c>
      <c r="GI176">
        <v>5</v>
      </c>
      <c r="GJ176">
        <v>5</v>
      </c>
      <c r="GK176">
        <v>5</v>
      </c>
      <c r="GL176">
        <v>4</v>
      </c>
      <c r="GM176">
        <v>4</v>
      </c>
      <c r="GN176">
        <v>4</v>
      </c>
      <c r="GO176">
        <v>4</v>
      </c>
      <c r="GP176">
        <v>4</v>
      </c>
      <c r="GQ176">
        <v>4</v>
      </c>
      <c r="GR176">
        <v>4</v>
      </c>
      <c r="GS176">
        <v>4</v>
      </c>
      <c r="GT176">
        <v>4</v>
      </c>
      <c r="GU176">
        <v>3</v>
      </c>
    </row>
    <row r="177" spans="1:203" x14ac:dyDescent="0.25">
      <c r="A177" s="2" t="s">
        <v>290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"/>
      <c r="CP177" s="10"/>
      <c r="CR177" s="10"/>
      <c r="CS177" s="10"/>
      <c r="CT177" s="10"/>
      <c r="CU177" s="10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X177" s="28"/>
      <c r="FY177" s="28"/>
      <c r="FZ177" s="28"/>
      <c r="GA177" s="28"/>
      <c r="GB177" s="28"/>
      <c r="GJ177">
        <v>1</v>
      </c>
      <c r="GK177">
        <v>1</v>
      </c>
      <c r="GL177">
        <v>1</v>
      </c>
      <c r="GM177">
        <v>1</v>
      </c>
      <c r="GN177">
        <v>1</v>
      </c>
      <c r="GO177">
        <v>3</v>
      </c>
      <c r="GP177">
        <v>3</v>
      </c>
      <c r="GQ177">
        <v>3</v>
      </c>
      <c r="GR177">
        <v>3</v>
      </c>
      <c r="GS177">
        <v>3</v>
      </c>
      <c r="GT177">
        <v>3</v>
      </c>
      <c r="GU177">
        <v>3</v>
      </c>
    </row>
    <row r="178" spans="1:203" x14ac:dyDescent="0.25">
      <c r="A178" t="s">
        <v>284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X178" s="28"/>
      <c r="FY178" s="28"/>
      <c r="FZ178" s="28"/>
      <c r="GA178" s="28"/>
      <c r="GB178" s="28"/>
      <c r="GC178">
        <v>2</v>
      </c>
      <c r="GD178">
        <v>2</v>
      </c>
      <c r="GE178">
        <v>2</v>
      </c>
      <c r="GF178">
        <v>2</v>
      </c>
      <c r="GG178">
        <v>2</v>
      </c>
      <c r="GH178">
        <v>2</v>
      </c>
      <c r="GI178">
        <v>2</v>
      </c>
      <c r="GJ178">
        <v>2</v>
      </c>
      <c r="GK178">
        <v>2</v>
      </c>
      <c r="GL178">
        <v>2</v>
      </c>
      <c r="GM178">
        <v>2</v>
      </c>
      <c r="GN178">
        <v>2</v>
      </c>
      <c r="GO178">
        <v>2</v>
      </c>
      <c r="GP178">
        <v>3</v>
      </c>
      <c r="GQ178">
        <v>3</v>
      </c>
      <c r="GR178">
        <v>3</v>
      </c>
      <c r="GS178">
        <v>3</v>
      </c>
      <c r="GT178">
        <v>3</v>
      </c>
      <c r="GU178">
        <v>3</v>
      </c>
    </row>
    <row r="179" spans="1:203" x14ac:dyDescent="0.25">
      <c r="A179" s="2" t="s">
        <v>111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>
        <v>1</v>
      </c>
      <c r="AG179" s="10">
        <v>1</v>
      </c>
      <c r="AH179" s="10">
        <v>1</v>
      </c>
      <c r="AI179" s="10">
        <v>1</v>
      </c>
      <c r="AJ179" s="10">
        <v>1</v>
      </c>
      <c r="AK179" s="10">
        <v>1</v>
      </c>
      <c r="AL179" s="10">
        <v>1</v>
      </c>
      <c r="AM179" s="10">
        <v>1</v>
      </c>
      <c r="AN179" s="10">
        <v>1</v>
      </c>
      <c r="AO179" s="10">
        <v>1</v>
      </c>
      <c r="AP179" s="10">
        <v>1</v>
      </c>
      <c r="AQ179" s="10">
        <v>1</v>
      </c>
      <c r="AR179" s="10">
        <v>1</v>
      </c>
      <c r="AS179" s="10">
        <v>1</v>
      </c>
      <c r="AT179" s="10">
        <v>1</v>
      </c>
      <c r="AU179" s="10">
        <v>1</v>
      </c>
      <c r="AV179" s="10">
        <v>1</v>
      </c>
      <c r="AW179" s="10">
        <v>1</v>
      </c>
      <c r="AX179" s="10">
        <v>1</v>
      </c>
      <c r="AY179" s="10">
        <v>1</v>
      </c>
      <c r="AZ179" s="10">
        <v>2</v>
      </c>
      <c r="BA179" s="10">
        <v>2</v>
      </c>
      <c r="BB179" s="10">
        <v>2</v>
      </c>
      <c r="BC179" s="10">
        <v>2</v>
      </c>
      <c r="BD179" s="10">
        <v>2</v>
      </c>
      <c r="BE179" s="10">
        <v>2</v>
      </c>
      <c r="BF179" s="10">
        <v>2</v>
      </c>
      <c r="BG179" s="10">
        <v>2</v>
      </c>
      <c r="BH179" s="10">
        <v>2</v>
      </c>
      <c r="BI179" s="10">
        <v>2</v>
      </c>
      <c r="BJ179" s="10">
        <v>2</v>
      </c>
      <c r="BK179" s="10">
        <v>2</v>
      </c>
      <c r="BL179" s="10">
        <v>2</v>
      </c>
      <c r="BM179" s="10">
        <v>2</v>
      </c>
      <c r="BN179" s="10">
        <v>2</v>
      </c>
      <c r="BO179" s="10">
        <v>2</v>
      </c>
      <c r="BP179" s="10">
        <v>2</v>
      </c>
      <c r="BQ179" s="10">
        <v>2</v>
      </c>
      <c r="BR179" s="10">
        <v>2</v>
      </c>
      <c r="BS179" s="10">
        <v>2</v>
      </c>
      <c r="BT179" s="10">
        <v>2</v>
      </c>
      <c r="BU179" s="10">
        <v>2</v>
      </c>
      <c r="BV179" s="10">
        <v>2</v>
      </c>
      <c r="BW179" s="10">
        <v>2</v>
      </c>
      <c r="BX179" s="10">
        <v>2</v>
      </c>
      <c r="BY179" s="10">
        <v>2</v>
      </c>
      <c r="BZ179" s="10">
        <v>2</v>
      </c>
      <c r="CA179" s="10">
        <v>2</v>
      </c>
      <c r="CB179" s="10">
        <v>2</v>
      </c>
      <c r="CC179" s="10">
        <v>2</v>
      </c>
      <c r="CD179" s="10">
        <v>2</v>
      </c>
      <c r="CE179" s="10">
        <v>2</v>
      </c>
      <c r="CF179" s="10">
        <v>2</v>
      </c>
      <c r="CG179" s="10">
        <v>2</v>
      </c>
      <c r="CH179" s="10">
        <v>2</v>
      </c>
      <c r="CI179" s="10">
        <v>2</v>
      </c>
      <c r="CJ179" s="10">
        <v>2</v>
      </c>
      <c r="CK179" s="10">
        <v>2</v>
      </c>
      <c r="CL179" s="10">
        <v>2</v>
      </c>
      <c r="CM179" s="10">
        <v>2</v>
      </c>
      <c r="CN179" s="10">
        <v>2</v>
      </c>
      <c r="CO179" s="10">
        <v>2</v>
      </c>
      <c r="CP179" s="10">
        <v>3</v>
      </c>
      <c r="CQ179" s="10">
        <v>3</v>
      </c>
      <c r="CR179" s="10">
        <v>3</v>
      </c>
      <c r="CS179" s="10">
        <v>3</v>
      </c>
      <c r="CT179" s="10">
        <v>3</v>
      </c>
      <c r="CU179" s="10">
        <v>3</v>
      </c>
      <c r="CV179" s="10">
        <v>3</v>
      </c>
      <c r="CW179" s="10">
        <v>3</v>
      </c>
      <c r="CX179" s="10">
        <v>3</v>
      </c>
      <c r="CY179" s="10">
        <v>3</v>
      </c>
      <c r="CZ179" s="10">
        <v>3</v>
      </c>
      <c r="DA179" s="10">
        <v>3</v>
      </c>
      <c r="DB179" s="22">
        <v>3</v>
      </c>
      <c r="DC179" s="22">
        <v>3</v>
      </c>
      <c r="DD179" s="22">
        <v>4</v>
      </c>
      <c r="DE179" s="22">
        <v>4</v>
      </c>
      <c r="DF179" s="22">
        <v>4</v>
      </c>
      <c r="DG179" s="22">
        <v>4</v>
      </c>
      <c r="DH179" s="22">
        <v>4</v>
      </c>
      <c r="DI179" s="22">
        <v>4</v>
      </c>
      <c r="DJ179" s="22">
        <v>4</v>
      </c>
      <c r="DK179" s="22">
        <v>4</v>
      </c>
      <c r="DL179">
        <v>4</v>
      </c>
      <c r="DM179">
        <v>4</v>
      </c>
      <c r="DN179">
        <v>4</v>
      </c>
      <c r="DO179">
        <v>4</v>
      </c>
      <c r="DP179">
        <v>4</v>
      </c>
      <c r="DQ179">
        <v>4</v>
      </c>
      <c r="DR179">
        <v>4</v>
      </c>
      <c r="DS179">
        <v>4</v>
      </c>
      <c r="DT179">
        <v>5</v>
      </c>
      <c r="DU179">
        <v>5</v>
      </c>
      <c r="DV179">
        <v>5</v>
      </c>
      <c r="DW179">
        <v>5</v>
      </c>
      <c r="DX179">
        <v>5</v>
      </c>
      <c r="DY179">
        <v>5</v>
      </c>
      <c r="DZ179">
        <v>4</v>
      </c>
      <c r="EA179">
        <v>4</v>
      </c>
      <c r="EB179">
        <v>4</v>
      </c>
      <c r="EC179">
        <v>4</v>
      </c>
      <c r="ED179">
        <v>4</v>
      </c>
      <c r="EE179">
        <v>4</v>
      </c>
      <c r="EF179">
        <v>4</v>
      </c>
      <c r="EG179">
        <v>4</v>
      </c>
      <c r="EH179">
        <v>4</v>
      </c>
      <c r="EI179">
        <v>4</v>
      </c>
      <c r="EJ179">
        <v>4</v>
      </c>
      <c r="EK179">
        <v>4</v>
      </c>
      <c r="EL179">
        <v>4</v>
      </c>
      <c r="EM179">
        <v>4</v>
      </c>
      <c r="EN179">
        <v>3</v>
      </c>
      <c r="EO179">
        <v>3</v>
      </c>
      <c r="EP179">
        <v>3</v>
      </c>
      <c r="EQ179">
        <v>3</v>
      </c>
      <c r="ER179">
        <v>3</v>
      </c>
      <c r="ES179">
        <v>3</v>
      </c>
      <c r="ET179">
        <v>3</v>
      </c>
      <c r="EU179" s="1">
        <v>3</v>
      </c>
      <c r="EV179" s="1">
        <v>3</v>
      </c>
      <c r="EW179" s="1">
        <v>3</v>
      </c>
      <c r="EX179" s="1">
        <v>3</v>
      </c>
      <c r="EY179" s="1">
        <v>3</v>
      </c>
      <c r="EZ179" s="1">
        <v>3</v>
      </c>
      <c r="FA179" s="1">
        <v>3</v>
      </c>
      <c r="FB179" s="1">
        <v>3</v>
      </c>
      <c r="FC179" s="1">
        <v>3</v>
      </c>
      <c r="FD179" s="1">
        <v>3</v>
      </c>
      <c r="FE179" s="1">
        <v>3</v>
      </c>
      <c r="FF179" s="1">
        <v>3</v>
      </c>
      <c r="FG179" s="1">
        <v>3</v>
      </c>
      <c r="FH179" s="1">
        <v>3</v>
      </c>
      <c r="FI179" s="1">
        <v>3</v>
      </c>
      <c r="FJ179" s="1">
        <v>3</v>
      </c>
      <c r="FK179" s="1">
        <v>3</v>
      </c>
      <c r="FL179" s="28">
        <v>3</v>
      </c>
      <c r="FM179" s="28">
        <v>3</v>
      </c>
      <c r="FN179" s="28">
        <v>3</v>
      </c>
      <c r="FO179" s="28">
        <v>3</v>
      </c>
      <c r="FP179" s="28">
        <v>3</v>
      </c>
      <c r="FQ179" s="28">
        <v>3</v>
      </c>
      <c r="FR179" s="28">
        <v>3</v>
      </c>
      <c r="FS179">
        <v>3</v>
      </c>
      <c r="FT179">
        <v>3</v>
      </c>
      <c r="FU179">
        <v>3</v>
      </c>
      <c r="FV179">
        <v>3</v>
      </c>
      <c r="FW179">
        <v>3</v>
      </c>
      <c r="FX179">
        <v>3</v>
      </c>
      <c r="FY179">
        <v>3</v>
      </c>
      <c r="FZ179">
        <v>3</v>
      </c>
      <c r="GA179">
        <v>3</v>
      </c>
      <c r="GB179">
        <v>33</v>
      </c>
      <c r="GC179">
        <v>3</v>
      </c>
      <c r="GD179">
        <v>3</v>
      </c>
      <c r="GE179">
        <v>3</v>
      </c>
      <c r="GF179">
        <v>3</v>
      </c>
      <c r="GG179">
        <v>3</v>
      </c>
      <c r="GH179">
        <v>3</v>
      </c>
      <c r="GI179">
        <v>3</v>
      </c>
      <c r="GJ179">
        <v>3</v>
      </c>
      <c r="GK179">
        <v>3</v>
      </c>
      <c r="GL179">
        <v>3</v>
      </c>
      <c r="GM179">
        <v>3</v>
      </c>
      <c r="GN179">
        <v>3</v>
      </c>
      <c r="GO179">
        <v>3</v>
      </c>
      <c r="GP179">
        <v>3</v>
      </c>
      <c r="GQ179">
        <v>3</v>
      </c>
      <c r="GR179">
        <v>3</v>
      </c>
      <c r="GS179">
        <v>3</v>
      </c>
      <c r="GT179">
        <v>3</v>
      </c>
      <c r="GU179">
        <v>3</v>
      </c>
    </row>
    <row r="180" spans="1:203" ht="15" customHeight="1" x14ac:dyDescent="0.25">
      <c r="A180" t="s">
        <v>185</v>
      </c>
      <c r="Z180" s="7"/>
      <c r="AA180" s="7"/>
      <c r="AB180" s="7"/>
      <c r="AC180" s="7"/>
      <c r="AD180" s="7"/>
      <c r="AE180" s="7"/>
      <c r="AF180" s="7"/>
      <c r="AG180" s="8"/>
      <c r="AH180" s="8"/>
      <c r="CG180">
        <v>1</v>
      </c>
      <c r="CH180">
        <v>1</v>
      </c>
      <c r="CI180">
        <v>1</v>
      </c>
      <c r="CJ180">
        <v>2</v>
      </c>
      <c r="CK180">
        <v>2</v>
      </c>
      <c r="CL180">
        <v>2</v>
      </c>
      <c r="CM180">
        <v>2</v>
      </c>
      <c r="CN180">
        <v>2</v>
      </c>
      <c r="CO180">
        <v>2</v>
      </c>
      <c r="CP180">
        <v>2</v>
      </c>
      <c r="CQ180">
        <v>2</v>
      </c>
      <c r="CR180">
        <v>2</v>
      </c>
      <c r="CS180">
        <v>2</v>
      </c>
      <c r="CT180">
        <v>3</v>
      </c>
      <c r="CU180">
        <v>3</v>
      </c>
      <c r="CV180">
        <v>3</v>
      </c>
      <c r="CW180">
        <v>2</v>
      </c>
      <c r="CX180">
        <v>2</v>
      </c>
      <c r="CY180">
        <v>2</v>
      </c>
      <c r="CZ180">
        <v>2</v>
      </c>
      <c r="DA180">
        <v>2</v>
      </c>
      <c r="DB180">
        <v>2</v>
      </c>
      <c r="DC180">
        <v>2</v>
      </c>
      <c r="DD180" s="22">
        <v>2</v>
      </c>
      <c r="DE180" s="22">
        <v>2</v>
      </c>
      <c r="DF180" s="22">
        <v>2</v>
      </c>
      <c r="DG180" s="22">
        <v>2</v>
      </c>
      <c r="DH180" s="22">
        <v>1</v>
      </c>
      <c r="DI180" s="22">
        <v>1</v>
      </c>
      <c r="DJ180" s="22">
        <v>1</v>
      </c>
      <c r="DK180" s="22">
        <v>1</v>
      </c>
      <c r="DL180">
        <v>1</v>
      </c>
      <c r="DM180">
        <v>1</v>
      </c>
      <c r="DN180">
        <v>1</v>
      </c>
      <c r="DO180">
        <v>1</v>
      </c>
      <c r="DP180">
        <v>1</v>
      </c>
      <c r="DQ180">
        <v>2</v>
      </c>
      <c r="DR180">
        <v>2</v>
      </c>
      <c r="DS180">
        <v>2</v>
      </c>
      <c r="DT180">
        <v>2</v>
      </c>
      <c r="DU180">
        <v>2</v>
      </c>
      <c r="DV180">
        <v>2</v>
      </c>
      <c r="DW180">
        <v>2</v>
      </c>
      <c r="DX180">
        <v>2</v>
      </c>
      <c r="DY180">
        <v>2</v>
      </c>
      <c r="DZ180">
        <v>2</v>
      </c>
      <c r="EA180">
        <v>2</v>
      </c>
      <c r="EB180">
        <v>2</v>
      </c>
      <c r="EC180">
        <v>2</v>
      </c>
      <c r="ED180">
        <v>2</v>
      </c>
      <c r="EE180">
        <v>2</v>
      </c>
      <c r="EF180">
        <v>2</v>
      </c>
      <c r="EG180">
        <v>2</v>
      </c>
      <c r="EH180">
        <v>2</v>
      </c>
      <c r="EI180">
        <v>2</v>
      </c>
      <c r="EJ180">
        <v>2</v>
      </c>
      <c r="EK180">
        <v>2</v>
      </c>
      <c r="EL180">
        <v>2</v>
      </c>
      <c r="EM180">
        <v>2</v>
      </c>
      <c r="EN180">
        <v>2</v>
      </c>
      <c r="EO180">
        <v>2</v>
      </c>
      <c r="EP180">
        <v>2</v>
      </c>
      <c r="EQ180">
        <v>2</v>
      </c>
      <c r="ER180">
        <v>2</v>
      </c>
      <c r="ES180">
        <v>2</v>
      </c>
      <c r="ET180">
        <v>2</v>
      </c>
      <c r="EU180" s="1">
        <v>2</v>
      </c>
      <c r="EV180" s="1">
        <v>2</v>
      </c>
      <c r="EW180" s="1">
        <v>2</v>
      </c>
      <c r="EX180" s="1">
        <v>2</v>
      </c>
      <c r="EY180" s="1">
        <v>2</v>
      </c>
      <c r="EZ180" s="1">
        <v>2</v>
      </c>
      <c r="FA180" s="1">
        <v>2</v>
      </c>
      <c r="FB180" s="1">
        <v>2</v>
      </c>
      <c r="FC180" s="1">
        <v>2</v>
      </c>
      <c r="FD180" s="1">
        <v>2</v>
      </c>
      <c r="FE180" s="1">
        <v>2</v>
      </c>
      <c r="FF180" s="1">
        <v>2</v>
      </c>
      <c r="FG180" s="1">
        <v>2</v>
      </c>
      <c r="FH180" s="1">
        <v>2</v>
      </c>
      <c r="FI180" s="1">
        <v>2</v>
      </c>
      <c r="FJ180" s="1">
        <v>2</v>
      </c>
      <c r="FK180" s="1">
        <v>2</v>
      </c>
      <c r="FL180" s="28">
        <v>2</v>
      </c>
      <c r="FM180" s="28">
        <v>2</v>
      </c>
      <c r="FN180" s="28">
        <v>2</v>
      </c>
      <c r="FO180" s="28">
        <v>2</v>
      </c>
      <c r="FP180" s="28">
        <v>2</v>
      </c>
      <c r="FQ180" s="28">
        <v>2</v>
      </c>
      <c r="FR180" s="28">
        <v>2</v>
      </c>
      <c r="FS180">
        <v>2</v>
      </c>
      <c r="FT180">
        <v>2</v>
      </c>
      <c r="FU180">
        <v>2</v>
      </c>
      <c r="FV180">
        <v>2</v>
      </c>
      <c r="FW180">
        <v>2</v>
      </c>
      <c r="FX180">
        <v>2</v>
      </c>
      <c r="FY180">
        <v>2</v>
      </c>
      <c r="FZ180">
        <v>2</v>
      </c>
      <c r="GA180">
        <v>2</v>
      </c>
      <c r="GB180">
        <v>2</v>
      </c>
      <c r="GC180">
        <v>2</v>
      </c>
      <c r="GD180">
        <v>2</v>
      </c>
      <c r="GE180">
        <v>2</v>
      </c>
      <c r="GF180">
        <v>2</v>
      </c>
      <c r="GG180">
        <v>2</v>
      </c>
      <c r="GH180">
        <v>2</v>
      </c>
      <c r="GI180">
        <v>2</v>
      </c>
      <c r="GJ180">
        <v>2</v>
      </c>
      <c r="GK180">
        <v>2</v>
      </c>
      <c r="GL180">
        <v>2</v>
      </c>
      <c r="GM180">
        <v>2</v>
      </c>
      <c r="GN180">
        <v>2</v>
      </c>
      <c r="GO180">
        <v>2</v>
      </c>
      <c r="GP180">
        <v>2</v>
      </c>
      <c r="GQ180">
        <v>2</v>
      </c>
      <c r="GR180">
        <v>2</v>
      </c>
      <c r="GS180">
        <v>2</v>
      </c>
      <c r="GT180">
        <v>2</v>
      </c>
      <c r="GU180">
        <v>2</v>
      </c>
    </row>
    <row r="181" spans="1:203" ht="15" customHeight="1" x14ac:dyDescent="0.25">
      <c r="A181" t="s">
        <v>282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12"/>
      <c r="AE181" s="12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10"/>
      <c r="AT181" s="10"/>
      <c r="AU181" s="10"/>
      <c r="AV181" s="10"/>
      <c r="AW181" s="10"/>
      <c r="AX181" s="10"/>
      <c r="AY181" s="10"/>
      <c r="AZ181" s="10"/>
      <c r="BA181" s="10"/>
      <c r="DD181" s="22"/>
      <c r="DE181" s="22"/>
      <c r="DF181" s="22"/>
      <c r="DG181" s="22"/>
      <c r="DH181" s="22"/>
      <c r="DI181" s="22"/>
      <c r="DJ181" s="22"/>
      <c r="DK181" s="22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L181" s="28"/>
      <c r="FM181" s="28"/>
      <c r="FO181" s="28"/>
      <c r="GF181">
        <v>1</v>
      </c>
      <c r="GG181">
        <v>1</v>
      </c>
      <c r="GH181">
        <v>1</v>
      </c>
      <c r="GI181">
        <v>1</v>
      </c>
      <c r="GJ181">
        <v>1</v>
      </c>
      <c r="GK181">
        <v>1</v>
      </c>
      <c r="GL181">
        <v>2</v>
      </c>
      <c r="GM181">
        <v>2</v>
      </c>
      <c r="GN181">
        <v>2</v>
      </c>
      <c r="GO181">
        <v>2</v>
      </c>
      <c r="GP181">
        <v>2</v>
      </c>
      <c r="GQ181">
        <v>2</v>
      </c>
      <c r="GR181">
        <v>2</v>
      </c>
      <c r="GS181">
        <v>2</v>
      </c>
      <c r="GT181">
        <v>2</v>
      </c>
      <c r="GU181">
        <v>2</v>
      </c>
    </row>
    <row r="182" spans="1:203" ht="15" customHeight="1" x14ac:dyDescent="0.25">
      <c r="A182" s="2" t="s">
        <v>261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4"/>
      <c r="W182" s="1"/>
      <c r="X182" s="1"/>
      <c r="Y182" s="1"/>
      <c r="Z182" s="1"/>
      <c r="AA182" s="1"/>
      <c r="AB182" s="1"/>
      <c r="AC182" s="1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21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">
        <v>1</v>
      </c>
      <c r="DX182">
        <v>1</v>
      </c>
      <c r="DY182" s="23">
        <v>1</v>
      </c>
      <c r="DZ182">
        <v>1</v>
      </c>
      <c r="EA182">
        <v>1</v>
      </c>
      <c r="EB182">
        <v>1</v>
      </c>
      <c r="EC182">
        <v>1</v>
      </c>
      <c r="ED182">
        <v>1</v>
      </c>
      <c r="EE182">
        <v>1</v>
      </c>
      <c r="EF182">
        <v>1</v>
      </c>
      <c r="EG182">
        <v>1</v>
      </c>
      <c r="EH182">
        <v>1</v>
      </c>
      <c r="EI182">
        <v>1</v>
      </c>
      <c r="EJ182">
        <v>1</v>
      </c>
      <c r="EK182">
        <v>1</v>
      </c>
      <c r="EL182">
        <v>1</v>
      </c>
      <c r="EM182">
        <v>1</v>
      </c>
      <c r="EN182">
        <v>1</v>
      </c>
      <c r="EO182">
        <v>1</v>
      </c>
      <c r="EP182">
        <v>1</v>
      </c>
      <c r="EQ182">
        <v>1</v>
      </c>
      <c r="ER182">
        <v>1</v>
      </c>
      <c r="ES182">
        <v>1</v>
      </c>
      <c r="ET182" s="1">
        <v>1</v>
      </c>
      <c r="EU182" s="1">
        <v>1</v>
      </c>
      <c r="EV182" s="1">
        <v>1</v>
      </c>
      <c r="EW182" s="1">
        <v>1</v>
      </c>
      <c r="EX182" s="1">
        <v>1</v>
      </c>
      <c r="EY182" s="1">
        <v>1</v>
      </c>
      <c r="EZ182" s="1">
        <v>1</v>
      </c>
      <c r="FA182" s="1">
        <v>1</v>
      </c>
      <c r="FB182" s="1">
        <v>1</v>
      </c>
      <c r="FC182" s="1">
        <v>1</v>
      </c>
      <c r="FD182" s="1">
        <v>1</v>
      </c>
      <c r="FE182" s="1">
        <v>1</v>
      </c>
      <c r="FF182" s="1">
        <v>1</v>
      </c>
      <c r="FG182" s="1">
        <v>1</v>
      </c>
      <c r="FH182" s="1">
        <v>1</v>
      </c>
      <c r="FI182" s="1">
        <v>1</v>
      </c>
      <c r="FJ182" s="1">
        <v>1</v>
      </c>
      <c r="FK182" s="1">
        <v>1</v>
      </c>
      <c r="FL182" s="28">
        <v>1</v>
      </c>
      <c r="FM182" s="28">
        <v>1</v>
      </c>
      <c r="FN182" s="28">
        <v>1</v>
      </c>
      <c r="FO182" s="28">
        <v>1</v>
      </c>
      <c r="FP182" s="28">
        <v>1</v>
      </c>
      <c r="FQ182" s="28">
        <v>1</v>
      </c>
      <c r="FR182">
        <v>1</v>
      </c>
      <c r="FS182">
        <v>1</v>
      </c>
      <c r="FT182">
        <v>1</v>
      </c>
      <c r="FU182">
        <v>1</v>
      </c>
      <c r="FV182">
        <v>1</v>
      </c>
      <c r="FW182">
        <v>1</v>
      </c>
      <c r="GC182">
        <v>1</v>
      </c>
      <c r="GD182">
        <v>1</v>
      </c>
      <c r="GE182">
        <v>2</v>
      </c>
      <c r="GF182">
        <v>2</v>
      </c>
      <c r="GG182">
        <v>2</v>
      </c>
      <c r="GH182">
        <v>1</v>
      </c>
      <c r="GI182">
        <v>1</v>
      </c>
      <c r="GJ182">
        <v>1</v>
      </c>
      <c r="GK182">
        <v>1</v>
      </c>
      <c r="GL182">
        <v>1</v>
      </c>
      <c r="GM182">
        <v>1</v>
      </c>
      <c r="GN182">
        <v>1</v>
      </c>
      <c r="GO182">
        <v>1</v>
      </c>
      <c r="GP182">
        <v>1</v>
      </c>
      <c r="GQ182">
        <v>1</v>
      </c>
      <c r="GR182">
        <v>1</v>
      </c>
      <c r="GS182">
        <v>1</v>
      </c>
      <c r="GT182">
        <v>2</v>
      </c>
      <c r="GU182">
        <v>2</v>
      </c>
    </row>
    <row r="183" spans="1:203" x14ac:dyDescent="0.25">
      <c r="A183" s="5" t="s">
        <v>292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9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22"/>
      <c r="DE183" s="22"/>
      <c r="DF183" s="22"/>
      <c r="DG183" s="22"/>
      <c r="DH183" s="22"/>
      <c r="DI183" s="22"/>
      <c r="DJ183" s="22"/>
      <c r="DK183" s="22"/>
      <c r="DW183" s="21"/>
      <c r="DX183" s="21"/>
      <c r="DY183" s="2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GQ183">
        <v>1</v>
      </c>
      <c r="GR183">
        <v>1</v>
      </c>
      <c r="GS183">
        <v>1</v>
      </c>
      <c r="GU183">
        <v>2</v>
      </c>
    </row>
    <row r="184" spans="1:203" ht="32.1" customHeight="1" x14ac:dyDescent="0.25">
      <c r="A184" s="2" t="s">
        <v>266</v>
      </c>
      <c r="R184" s="1"/>
      <c r="S184" s="1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12"/>
      <c r="AE184" s="12"/>
      <c r="AF184" s="10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22"/>
      <c r="DE184" s="22"/>
      <c r="DF184" s="22"/>
      <c r="DG184" s="22"/>
      <c r="DH184" s="22"/>
      <c r="DI184" s="22"/>
      <c r="DJ184" s="22"/>
      <c r="DK184" s="22"/>
      <c r="EW184" s="1"/>
      <c r="EX184" s="1"/>
      <c r="EY184" s="1">
        <v>1</v>
      </c>
      <c r="EZ184" s="1">
        <v>1</v>
      </c>
      <c r="FA184" s="1">
        <v>1</v>
      </c>
      <c r="FB184" s="1">
        <v>1</v>
      </c>
      <c r="FC184" s="1">
        <v>1</v>
      </c>
      <c r="FD184" s="1">
        <v>1</v>
      </c>
      <c r="FE184" s="1">
        <v>1</v>
      </c>
      <c r="FF184" s="1">
        <v>1</v>
      </c>
      <c r="FG184" s="1">
        <v>1</v>
      </c>
      <c r="FH184" s="1">
        <v>1</v>
      </c>
      <c r="FI184" s="1">
        <v>1</v>
      </c>
      <c r="FJ184" s="1">
        <v>1</v>
      </c>
      <c r="FK184" s="1">
        <v>1</v>
      </c>
      <c r="FL184" s="28">
        <v>1</v>
      </c>
      <c r="FM184" s="28">
        <v>1</v>
      </c>
      <c r="FN184" s="28">
        <v>1</v>
      </c>
      <c r="FO184" s="28">
        <v>1</v>
      </c>
      <c r="FP184" s="28">
        <v>1</v>
      </c>
      <c r="FQ184" s="28">
        <v>1</v>
      </c>
      <c r="FR184" s="28">
        <v>1</v>
      </c>
      <c r="FS184">
        <v>1</v>
      </c>
      <c r="FT184">
        <v>1</v>
      </c>
      <c r="FU184">
        <v>1</v>
      </c>
      <c r="FV184">
        <v>1</v>
      </c>
      <c r="FW184">
        <v>1</v>
      </c>
      <c r="FX184">
        <v>1</v>
      </c>
      <c r="FY184">
        <v>1</v>
      </c>
      <c r="FZ184">
        <v>1</v>
      </c>
      <c r="GA184">
        <v>1</v>
      </c>
      <c r="GB184">
        <v>1</v>
      </c>
      <c r="GC184">
        <v>1</v>
      </c>
      <c r="GD184">
        <v>1</v>
      </c>
      <c r="GE184">
        <v>1</v>
      </c>
      <c r="GF184">
        <v>1</v>
      </c>
      <c r="GG184">
        <v>2</v>
      </c>
      <c r="GH184">
        <v>2</v>
      </c>
      <c r="GI184">
        <v>4</v>
      </c>
      <c r="GJ184">
        <v>4</v>
      </c>
      <c r="GK184">
        <v>4</v>
      </c>
      <c r="GL184">
        <v>3</v>
      </c>
      <c r="GM184">
        <v>3</v>
      </c>
      <c r="GN184">
        <v>3</v>
      </c>
      <c r="GO184">
        <v>3</v>
      </c>
      <c r="GQ184">
        <v>2</v>
      </c>
      <c r="GR184">
        <v>2</v>
      </c>
      <c r="GS184">
        <v>2</v>
      </c>
      <c r="GT184">
        <v>2</v>
      </c>
      <c r="GU184">
        <v>2</v>
      </c>
    </row>
    <row r="185" spans="1:203" x14ac:dyDescent="0.25">
      <c r="A185" s="2" t="s">
        <v>247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>
        <v>1</v>
      </c>
      <c r="AQ185" s="10">
        <v>2</v>
      </c>
      <c r="AR185" s="10">
        <v>2</v>
      </c>
      <c r="AS185" s="10">
        <v>3</v>
      </c>
      <c r="AT185" s="10">
        <v>3</v>
      </c>
      <c r="AU185" s="10">
        <v>3</v>
      </c>
      <c r="AV185" s="10">
        <v>3</v>
      </c>
      <c r="AW185" s="10">
        <v>3</v>
      </c>
      <c r="AX185">
        <v>3</v>
      </c>
      <c r="AY185" s="10">
        <v>3</v>
      </c>
      <c r="AZ185" s="10">
        <v>3</v>
      </c>
      <c r="BA185" s="10">
        <v>3</v>
      </c>
      <c r="BB185" s="10">
        <v>3</v>
      </c>
      <c r="BC185" s="10">
        <v>3</v>
      </c>
      <c r="BD185" s="10">
        <v>3</v>
      </c>
      <c r="BE185" s="10">
        <v>3</v>
      </c>
      <c r="BF185" s="10">
        <v>3</v>
      </c>
      <c r="BG185" s="10">
        <v>3</v>
      </c>
      <c r="BH185" s="10">
        <v>3</v>
      </c>
      <c r="BI185" s="10">
        <v>3</v>
      </c>
      <c r="BJ185" s="10">
        <v>3</v>
      </c>
      <c r="BK185" s="10">
        <v>3</v>
      </c>
      <c r="BL185" s="10">
        <v>3</v>
      </c>
      <c r="BM185" s="10">
        <v>3</v>
      </c>
      <c r="BN185" s="10">
        <v>3</v>
      </c>
      <c r="BO185" s="10">
        <v>3</v>
      </c>
      <c r="BP185" s="10">
        <v>3</v>
      </c>
      <c r="BQ185" s="10">
        <v>3</v>
      </c>
      <c r="BR185" s="10">
        <v>3</v>
      </c>
      <c r="BS185" s="10">
        <v>3</v>
      </c>
      <c r="BT185" s="10">
        <v>3</v>
      </c>
      <c r="BU185" s="10">
        <v>3</v>
      </c>
      <c r="BV185" s="10">
        <v>3</v>
      </c>
      <c r="BW185" s="10">
        <v>3</v>
      </c>
      <c r="BX185" s="10">
        <v>2</v>
      </c>
      <c r="BY185" s="10">
        <v>2</v>
      </c>
      <c r="BZ185" s="10">
        <v>2</v>
      </c>
      <c r="CA185" s="10">
        <v>2</v>
      </c>
      <c r="CB185" s="10">
        <v>2</v>
      </c>
      <c r="CC185" s="10">
        <v>1</v>
      </c>
      <c r="CD185" s="10">
        <v>1</v>
      </c>
      <c r="CE185" s="10">
        <v>1</v>
      </c>
      <c r="CF185" s="10">
        <v>1</v>
      </c>
      <c r="CG185" s="10">
        <v>1</v>
      </c>
      <c r="CH185" s="10">
        <v>1</v>
      </c>
      <c r="CI185" s="10">
        <v>1</v>
      </c>
      <c r="CJ185" s="10">
        <v>1</v>
      </c>
      <c r="CK185" s="10">
        <v>1</v>
      </c>
      <c r="CL185" s="10">
        <v>1</v>
      </c>
      <c r="CM185" s="10">
        <v>1</v>
      </c>
      <c r="CN185" s="10">
        <v>1</v>
      </c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15"/>
      <c r="DH185" s="22">
        <v>1</v>
      </c>
      <c r="DI185" s="1">
        <v>1</v>
      </c>
      <c r="DJ185" s="22">
        <v>1</v>
      </c>
      <c r="DK185" s="22">
        <v>1</v>
      </c>
      <c r="DL185">
        <v>1</v>
      </c>
      <c r="DM185">
        <v>2</v>
      </c>
      <c r="DN185">
        <v>2</v>
      </c>
      <c r="DO185">
        <v>2</v>
      </c>
      <c r="DP185">
        <v>2</v>
      </c>
      <c r="DQ185">
        <v>2</v>
      </c>
      <c r="DR185">
        <v>2</v>
      </c>
      <c r="DS185">
        <v>2</v>
      </c>
      <c r="DT185">
        <v>2</v>
      </c>
      <c r="DU185">
        <v>2</v>
      </c>
      <c r="DV185">
        <v>2</v>
      </c>
      <c r="DW185">
        <v>2</v>
      </c>
      <c r="DX185">
        <v>2</v>
      </c>
      <c r="DY185">
        <v>2</v>
      </c>
      <c r="DZ185">
        <v>2</v>
      </c>
      <c r="EA185">
        <v>2</v>
      </c>
      <c r="EB185">
        <v>2</v>
      </c>
      <c r="EC185">
        <v>2</v>
      </c>
      <c r="ED185">
        <v>2</v>
      </c>
      <c r="EE185">
        <v>2</v>
      </c>
      <c r="EF185">
        <v>2</v>
      </c>
      <c r="EG185">
        <v>2</v>
      </c>
      <c r="EH185">
        <v>2</v>
      </c>
      <c r="EI185">
        <v>2</v>
      </c>
      <c r="EJ185">
        <v>2</v>
      </c>
      <c r="EK185">
        <v>2</v>
      </c>
      <c r="EL185">
        <v>2</v>
      </c>
      <c r="EM185">
        <v>2</v>
      </c>
      <c r="EN185">
        <v>2</v>
      </c>
      <c r="EO185">
        <v>2</v>
      </c>
      <c r="EP185">
        <v>2</v>
      </c>
      <c r="EQ185">
        <v>2</v>
      </c>
      <c r="ER185">
        <v>2</v>
      </c>
      <c r="ES185">
        <v>2</v>
      </c>
      <c r="ET185" s="1">
        <v>2</v>
      </c>
      <c r="EU185" s="1">
        <v>2</v>
      </c>
      <c r="EV185" s="1">
        <v>2</v>
      </c>
      <c r="EW185" s="1">
        <v>2</v>
      </c>
      <c r="EX185" s="1">
        <v>2</v>
      </c>
      <c r="EY185" s="1">
        <v>2</v>
      </c>
      <c r="EZ185" s="1">
        <v>2</v>
      </c>
      <c r="FA185" s="1">
        <v>2</v>
      </c>
      <c r="FB185" s="1">
        <v>2</v>
      </c>
      <c r="FC185" s="1">
        <v>2</v>
      </c>
      <c r="FD185" s="1">
        <v>2</v>
      </c>
      <c r="FE185" s="1">
        <v>2</v>
      </c>
      <c r="FF185" s="1">
        <v>2</v>
      </c>
      <c r="FG185" s="1">
        <v>2</v>
      </c>
      <c r="FH185" s="1">
        <v>2</v>
      </c>
      <c r="FI185" s="1">
        <v>2</v>
      </c>
      <c r="FJ185" s="1">
        <v>2</v>
      </c>
      <c r="FK185" s="1">
        <v>2</v>
      </c>
      <c r="FL185" s="28">
        <v>2</v>
      </c>
      <c r="FM185" s="28">
        <v>2</v>
      </c>
      <c r="FN185" s="28">
        <v>2</v>
      </c>
      <c r="FO185" s="28">
        <v>2</v>
      </c>
      <c r="FP185" s="28">
        <v>2</v>
      </c>
      <c r="FQ185" s="28">
        <v>2</v>
      </c>
      <c r="FR185" s="28">
        <v>2</v>
      </c>
      <c r="FS185" s="28">
        <v>2</v>
      </c>
      <c r="FT185" s="28">
        <v>2</v>
      </c>
      <c r="FU185" s="28">
        <v>2</v>
      </c>
      <c r="FV185">
        <v>2</v>
      </c>
      <c r="FW185">
        <v>2</v>
      </c>
      <c r="FX185" s="28">
        <v>2</v>
      </c>
      <c r="FY185" s="28">
        <v>2</v>
      </c>
      <c r="FZ185" s="28">
        <v>2</v>
      </c>
      <c r="GA185" s="28">
        <v>2</v>
      </c>
      <c r="GB185" s="28">
        <v>2</v>
      </c>
      <c r="GC185">
        <v>2</v>
      </c>
      <c r="GD185">
        <v>2</v>
      </c>
      <c r="GE185">
        <v>2</v>
      </c>
      <c r="GF185">
        <v>2</v>
      </c>
      <c r="GG185">
        <v>2</v>
      </c>
      <c r="GH185">
        <v>2</v>
      </c>
      <c r="GI185">
        <v>2</v>
      </c>
      <c r="GJ185">
        <v>2</v>
      </c>
      <c r="GK185">
        <v>2</v>
      </c>
      <c r="GL185">
        <v>2</v>
      </c>
      <c r="GM185">
        <v>2</v>
      </c>
      <c r="GN185">
        <v>2</v>
      </c>
      <c r="GO185">
        <v>2</v>
      </c>
      <c r="GP185">
        <v>2</v>
      </c>
      <c r="GQ185">
        <v>2</v>
      </c>
      <c r="GR185">
        <v>2</v>
      </c>
      <c r="GS185">
        <v>2</v>
      </c>
      <c r="GT185">
        <v>2</v>
      </c>
      <c r="GU185">
        <v>2</v>
      </c>
    </row>
    <row r="186" spans="1:203" x14ac:dyDescent="0.25">
      <c r="A186" s="2" t="s">
        <v>252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22"/>
      <c r="CX186" s="22"/>
      <c r="CY186" s="22"/>
      <c r="CZ186" s="22"/>
      <c r="DA186" s="22"/>
      <c r="DB186" s="22"/>
      <c r="DC186" s="22"/>
      <c r="DE186" s="22"/>
      <c r="DF186" s="22"/>
      <c r="DL186">
        <v>1</v>
      </c>
      <c r="DM186">
        <v>1</v>
      </c>
      <c r="DN186">
        <v>1</v>
      </c>
      <c r="DO186">
        <v>1</v>
      </c>
      <c r="DP186">
        <v>1</v>
      </c>
      <c r="DQ186">
        <v>1</v>
      </c>
      <c r="DR186">
        <v>1</v>
      </c>
      <c r="DS186">
        <v>1</v>
      </c>
      <c r="DT186">
        <v>1</v>
      </c>
      <c r="DU186">
        <v>1</v>
      </c>
      <c r="DV186">
        <v>1</v>
      </c>
      <c r="DW186">
        <v>1</v>
      </c>
      <c r="DX186">
        <v>1</v>
      </c>
      <c r="DY186">
        <v>1</v>
      </c>
      <c r="DZ186">
        <v>3</v>
      </c>
      <c r="EA186">
        <v>3</v>
      </c>
      <c r="EB186">
        <v>3</v>
      </c>
      <c r="EC186">
        <v>3</v>
      </c>
      <c r="ED186">
        <v>3</v>
      </c>
      <c r="EE186">
        <v>3</v>
      </c>
      <c r="EF186">
        <v>3</v>
      </c>
      <c r="EG186">
        <v>4</v>
      </c>
      <c r="EH186">
        <v>4</v>
      </c>
      <c r="EI186">
        <v>4</v>
      </c>
      <c r="EJ186">
        <v>4</v>
      </c>
      <c r="EK186">
        <v>4</v>
      </c>
      <c r="EL186">
        <v>4</v>
      </c>
      <c r="EM186">
        <v>4</v>
      </c>
      <c r="EN186">
        <v>4</v>
      </c>
      <c r="EO186">
        <v>4</v>
      </c>
      <c r="EP186">
        <v>4</v>
      </c>
      <c r="EQ186">
        <v>4</v>
      </c>
      <c r="ER186" s="1">
        <v>4</v>
      </c>
      <c r="ES186" s="1">
        <v>4</v>
      </c>
      <c r="ET186" s="1">
        <v>4</v>
      </c>
      <c r="EU186" s="1">
        <v>4</v>
      </c>
      <c r="EV186" s="1">
        <v>4</v>
      </c>
      <c r="EW186" s="1">
        <v>4</v>
      </c>
      <c r="EX186" s="1">
        <v>4</v>
      </c>
      <c r="EY186" s="1">
        <v>4</v>
      </c>
      <c r="EZ186" s="1">
        <v>4</v>
      </c>
      <c r="FA186" s="1">
        <v>4</v>
      </c>
      <c r="FB186" s="1">
        <v>4</v>
      </c>
      <c r="FC186" s="1">
        <v>4</v>
      </c>
      <c r="FD186" s="1">
        <v>4</v>
      </c>
      <c r="FE186" s="1">
        <v>4</v>
      </c>
      <c r="FF186" s="1">
        <v>4</v>
      </c>
      <c r="FG186" s="1">
        <v>4</v>
      </c>
      <c r="FH186" s="1">
        <v>4</v>
      </c>
      <c r="FI186" s="1">
        <v>4</v>
      </c>
      <c r="FJ186" s="1">
        <v>4</v>
      </c>
      <c r="FK186" s="1">
        <v>4</v>
      </c>
      <c r="FL186" s="28">
        <v>2</v>
      </c>
      <c r="FM186" s="28">
        <v>2</v>
      </c>
      <c r="FN186" s="28">
        <v>2</v>
      </c>
      <c r="FO186" s="28">
        <v>2</v>
      </c>
      <c r="FP186" s="28">
        <v>2</v>
      </c>
      <c r="FQ186" s="28">
        <v>2</v>
      </c>
      <c r="FR186" s="28">
        <v>2</v>
      </c>
      <c r="FS186" s="28">
        <v>2</v>
      </c>
      <c r="FT186" s="28">
        <v>2</v>
      </c>
      <c r="FU186" s="28">
        <v>2</v>
      </c>
      <c r="FV186">
        <v>2</v>
      </c>
      <c r="FW186">
        <v>2</v>
      </c>
      <c r="FX186" s="28">
        <v>2</v>
      </c>
      <c r="FY186" s="28">
        <v>2</v>
      </c>
      <c r="FZ186" s="28">
        <v>2</v>
      </c>
      <c r="GA186" s="28">
        <v>2</v>
      </c>
      <c r="GB186" s="28">
        <v>2</v>
      </c>
      <c r="GC186">
        <v>2</v>
      </c>
      <c r="GD186">
        <v>2</v>
      </c>
      <c r="GE186">
        <v>2</v>
      </c>
      <c r="GF186">
        <v>2</v>
      </c>
      <c r="GG186">
        <v>2</v>
      </c>
      <c r="GH186">
        <v>2</v>
      </c>
      <c r="GI186">
        <v>2</v>
      </c>
      <c r="GJ186">
        <v>2</v>
      </c>
      <c r="GK186">
        <v>2</v>
      </c>
      <c r="GL186">
        <v>2</v>
      </c>
      <c r="GM186">
        <v>2</v>
      </c>
      <c r="GN186">
        <v>2</v>
      </c>
      <c r="GO186">
        <v>2</v>
      </c>
      <c r="GP186">
        <v>2</v>
      </c>
      <c r="GQ186">
        <v>2</v>
      </c>
      <c r="GR186">
        <v>2</v>
      </c>
      <c r="GS186">
        <v>2</v>
      </c>
      <c r="GT186">
        <v>2</v>
      </c>
      <c r="GU186">
        <v>2</v>
      </c>
    </row>
    <row r="187" spans="1:203" ht="32.1" customHeight="1" x14ac:dyDescent="0.25">
      <c r="A187" s="2" t="s">
        <v>24</v>
      </c>
      <c r="B187">
        <v>1</v>
      </c>
      <c r="C187">
        <v>1</v>
      </c>
      <c r="D187">
        <v>1</v>
      </c>
      <c r="E187">
        <v>2</v>
      </c>
      <c r="F187">
        <v>2</v>
      </c>
      <c r="G187">
        <v>2</v>
      </c>
      <c r="H187">
        <v>2</v>
      </c>
      <c r="I187">
        <v>2</v>
      </c>
      <c r="J187">
        <v>2</v>
      </c>
      <c r="K187">
        <v>2</v>
      </c>
      <c r="L187">
        <v>2</v>
      </c>
      <c r="M187">
        <v>2</v>
      </c>
      <c r="N187" s="1">
        <v>2</v>
      </c>
      <c r="O187" s="1">
        <v>2</v>
      </c>
      <c r="P187" s="1">
        <v>2</v>
      </c>
      <c r="Q187" s="1">
        <v>2</v>
      </c>
      <c r="R187" s="1">
        <v>2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12"/>
      <c r="AE187" s="12"/>
      <c r="AF187" s="10">
        <v>2</v>
      </c>
      <c r="AG187" s="10">
        <v>2</v>
      </c>
      <c r="AH187" s="10">
        <v>2</v>
      </c>
      <c r="AI187" s="10">
        <v>2</v>
      </c>
      <c r="AJ187" s="10">
        <v>2</v>
      </c>
      <c r="AK187" s="10">
        <v>2</v>
      </c>
      <c r="AL187" s="10">
        <v>2</v>
      </c>
      <c r="AM187" s="10">
        <v>2</v>
      </c>
      <c r="AN187" s="10">
        <v>2</v>
      </c>
      <c r="AO187" s="10">
        <v>2</v>
      </c>
      <c r="AP187" s="10">
        <v>2</v>
      </c>
      <c r="AQ187" s="10">
        <v>2</v>
      </c>
      <c r="AR187" s="10">
        <v>2</v>
      </c>
      <c r="AS187" s="10">
        <v>2</v>
      </c>
      <c r="AT187" s="10">
        <v>2</v>
      </c>
      <c r="AU187" s="10">
        <v>2</v>
      </c>
      <c r="AV187" s="10">
        <v>2</v>
      </c>
      <c r="AW187" s="10">
        <v>2</v>
      </c>
      <c r="AX187" s="10">
        <v>2</v>
      </c>
      <c r="AY187" s="10">
        <v>2</v>
      </c>
      <c r="AZ187" s="10">
        <v>2</v>
      </c>
      <c r="BA187" s="10">
        <v>2</v>
      </c>
      <c r="BB187" s="10">
        <v>2</v>
      </c>
      <c r="BC187" s="10">
        <v>2</v>
      </c>
      <c r="BD187" s="10">
        <v>2</v>
      </c>
      <c r="BE187" s="10">
        <v>2</v>
      </c>
      <c r="BF187" s="10">
        <v>2</v>
      </c>
      <c r="BG187" s="10">
        <v>2</v>
      </c>
      <c r="BH187" s="10">
        <v>2</v>
      </c>
      <c r="BI187" s="10">
        <v>2</v>
      </c>
      <c r="BJ187" s="10">
        <v>2</v>
      </c>
      <c r="BK187" s="10">
        <v>2</v>
      </c>
      <c r="BL187" s="10">
        <v>2</v>
      </c>
      <c r="BM187" s="10">
        <v>2</v>
      </c>
      <c r="BN187" s="10">
        <v>2</v>
      </c>
      <c r="BO187" s="10">
        <v>2</v>
      </c>
      <c r="BP187" s="10">
        <v>2</v>
      </c>
      <c r="BQ187" s="10">
        <v>2</v>
      </c>
      <c r="BR187" s="10">
        <v>1</v>
      </c>
      <c r="BS187" s="10">
        <v>1</v>
      </c>
      <c r="BT187" s="10">
        <v>1</v>
      </c>
      <c r="BU187" s="10">
        <v>1</v>
      </c>
      <c r="BV187" s="10">
        <v>1</v>
      </c>
      <c r="BW187" s="10">
        <v>1</v>
      </c>
      <c r="BX187" s="10">
        <v>1</v>
      </c>
      <c r="BY187" s="10">
        <v>1</v>
      </c>
      <c r="BZ187" s="10">
        <v>1</v>
      </c>
      <c r="CA187" s="10">
        <v>1</v>
      </c>
      <c r="CB187" s="10">
        <v>1</v>
      </c>
      <c r="CC187" s="10">
        <v>1</v>
      </c>
      <c r="CD187" s="10">
        <v>1</v>
      </c>
      <c r="CE187" s="10">
        <v>1</v>
      </c>
      <c r="CF187" s="10">
        <v>1</v>
      </c>
      <c r="CG187" s="10">
        <v>1</v>
      </c>
      <c r="CH187" s="10">
        <v>1</v>
      </c>
      <c r="CI187" s="10">
        <v>1</v>
      </c>
      <c r="CJ187" s="10">
        <v>1</v>
      </c>
      <c r="CK187" s="10">
        <v>1</v>
      </c>
      <c r="CL187" s="10">
        <v>1</v>
      </c>
      <c r="CM187" s="10">
        <v>1</v>
      </c>
      <c r="CN187" s="10">
        <v>1</v>
      </c>
      <c r="CO187" s="10">
        <v>1</v>
      </c>
      <c r="CP187" s="10">
        <v>1</v>
      </c>
      <c r="CQ187" s="10">
        <v>1</v>
      </c>
      <c r="CR187" s="10">
        <v>1</v>
      </c>
      <c r="CS187" s="10">
        <v>1</v>
      </c>
      <c r="CT187" s="10">
        <v>1</v>
      </c>
      <c r="CU187" s="10">
        <v>1</v>
      </c>
      <c r="CV187" s="10">
        <v>1</v>
      </c>
      <c r="CW187" s="22">
        <v>1</v>
      </c>
      <c r="CX187" s="22">
        <v>2</v>
      </c>
      <c r="CY187" s="22">
        <v>2</v>
      </c>
      <c r="CZ187" s="22">
        <v>2</v>
      </c>
      <c r="DA187" s="22">
        <v>2</v>
      </c>
      <c r="DB187" s="22">
        <v>2</v>
      </c>
      <c r="DC187" s="22">
        <v>2</v>
      </c>
      <c r="DD187" s="22">
        <v>2</v>
      </c>
      <c r="DE187" s="22">
        <v>2</v>
      </c>
      <c r="DF187" s="22">
        <v>2</v>
      </c>
      <c r="DG187" s="22">
        <v>2</v>
      </c>
      <c r="DH187" s="22">
        <v>2</v>
      </c>
      <c r="DI187" s="22">
        <v>2</v>
      </c>
      <c r="DJ187" s="22">
        <v>2</v>
      </c>
      <c r="DK187" s="22">
        <v>2</v>
      </c>
      <c r="DL187">
        <v>2</v>
      </c>
      <c r="DM187">
        <v>2</v>
      </c>
      <c r="DN187">
        <v>2</v>
      </c>
      <c r="DO187">
        <v>2</v>
      </c>
      <c r="DP187">
        <v>2</v>
      </c>
      <c r="DQ187">
        <v>2</v>
      </c>
      <c r="DR187">
        <v>2</v>
      </c>
      <c r="DS187">
        <v>2</v>
      </c>
      <c r="DT187">
        <v>2</v>
      </c>
      <c r="DU187">
        <v>2</v>
      </c>
      <c r="DV187">
        <v>2</v>
      </c>
      <c r="DW187">
        <v>2</v>
      </c>
      <c r="DX187">
        <v>2</v>
      </c>
      <c r="DY187">
        <v>2</v>
      </c>
      <c r="DZ187">
        <v>2</v>
      </c>
      <c r="EA187">
        <v>2</v>
      </c>
      <c r="EB187">
        <v>2</v>
      </c>
      <c r="EC187">
        <v>2</v>
      </c>
      <c r="ED187">
        <v>2</v>
      </c>
      <c r="EE187">
        <v>2</v>
      </c>
      <c r="EF187">
        <v>2</v>
      </c>
      <c r="EG187">
        <v>2</v>
      </c>
      <c r="EH187">
        <v>2</v>
      </c>
      <c r="EI187">
        <v>2</v>
      </c>
      <c r="EJ187">
        <v>2</v>
      </c>
      <c r="EK187">
        <v>2</v>
      </c>
      <c r="EL187">
        <v>2</v>
      </c>
      <c r="EM187">
        <v>2</v>
      </c>
      <c r="EN187">
        <v>2</v>
      </c>
      <c r="EO187">
        <v>2</v>
      </c>
      <c r="EP187">
        <v>2</v>
      </c>
      <c r="EQ187">
        <v>2</v>
      </c>
      <c r="ER187" s="1">
        <v>2</v>
      </c>
      <c r="ES187" s="1">
        <v>2</v>
      </c>
      <c r="ET187" s="1">
        <v>2</v>
      </c>
      <c r="EU187" s="1">
        <v>2</v>
      </c>
      <c r="EV187" s="1">
        <v>2</v>
      </c>
      <c r="EW187" s="1">
        <v>2</v>
      </c>
      <c r="EX187" s="1">
        <v>2</v>
      </c>
      <c r="EY187" s="1">
        <v>2</v>
      </c>
      <c r="EZ187" s="1">
        <v>2</v>
      </c>
      <c r="FA187" s="1">
        <v>2</v>
      </c>
      <c r="FB187" s="1">
        <v>2</v>
      </c>
      <c r="FC187" s="1">
        <v>2</v>
      </c>
      <c r="FD187" s="1">
        <v>2</v>
      </c>
      <c r="FE187" s="1">
        <v>2</v>
      </c>
      <c r="FF187" s="1">
        <v>2</v>
      </c>
      <c r="FG187" s="1">
        <v>2</v>
      </c>
      <c r="FH187" s="1">
        <v>2</v>
      </c>
      <c r="FI187" s="1">
        <v>2</v>
      </c>
      <c r="FJ187" s="1">
        <v>2</v>
      </c>
      <c r="FK187" s="1">
        <v>2</v>
      </c>
      <c r="FL187" s="28">
        <v>2</v>
      </c>
      <c r="FM187" s="28">
        <v>2</v>
      </c>
      <c r="FN187" s="28">
        <v>2</v>
      </c>
      <c r="FO187" s="28">
        <v>1</v>
      </c>
      <c r="FP187" s="28">
        <v>1</v>
      </c>
      <c r="FQ187" s="28">
        <v>1</v>
      </c>
      <c r="FR187" s="28">
        <v>1</v>
      </c>
      <c r="FS187">
        <v>1</v>
      </c>
      <c r="FT187">
        <v>1</v>
      </c>
      <c r="FU187">
        <v>1</v>
      </c>
      <c r="FV187">
        <v>1</v>
      </c>
      <c r="FW187">
        <v>1</v>
      </c>
      <c r="FX187" s="28">
        <v>1</v>
      </c>
      <c r="FY187" s="28">
        <v>1</v>
      </c>
      <c r="FZ187" s="28">
        <v>1</v>
      </c>
      <c r="GA187" s="28">
        <v>1</v>
      </c>
      <c r="GB187" s="28">
        <v>1</v>
      </c>
      <c r="GC187">
        <v>1</v>
      </c>
      <c r="GD187">
        <v>1</v>
      </c>
      <c r="GE187">
        <v>1</v>
      </c>
      <c r="GF187">
        <v>3</v>
      </c>
      <c r="GG187">
        <v>3</v>
      </c>
      <c r="GH187">
        <v>3</v>
      </c>
      <c r="GI187">
        <v>3</v>
      </c>
      <c r="GJ187">
        <v>3</v>
      </c>
      <c r="GK187">
        <v>3</v>
      </c>
      <c r="GL187">
        <v>2</v>
      </c>
      <c r="GM187">
        <v>2</v>
      </c>
      <c r="GN187">
        <v>2</v>
      </c>
      <c r="GO187">
        <v>2</v>
      </c>
      <c r="GP187">
        <v>2</v>
      </c>
      <c r="GQ187">
        <v>2</v>
      </c>
      <c r="GR187">
        <v>2</v>
      </c>
      <c r="GS187">
        <v>2</v>
      </c>
      <c r="GT187">
        <v>2</v>
      </c>
      <c r="GU187">
        <v>2</v>
      </c>
    </row>
    <row r="188" spans="1:203" ht="32.1" customHeight="1" x14ac:dyDescent="0.25">
      <c r="A188" s="2" t="s">
        <v>177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0">
        <v>1</v>
      </c>
      <c r="CD188">
        <v>1</v>
      </c>
      <c r="CE188">
        <v>1</v>
      </c>
      <c r="CF188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 s="10">
        <v>1</v>
      </c>
      <c r="CN188" s="10">
        <v>1</v>
      </c>
      <c r="CO188" s="10">
        <v>1</v>
      </c>
      <c r="CP188" s="10">
        <v>1</v>
      </c>
      <c r="CQ188" s="10">
        <v>1</v>
      </c>
      <c r="CR188" s="10">
        <v>1</v>
      </c>
      <c r="CS188" s="10">
        <v>1</v>
      </c>
      <c r="CT188" s="10">
        <v>1</v>
      </c>
      <c r="CU188" s="10">
        <v>1</v>
      </c>
      <c r="CV188" s="10">
        <v>1</v>
      </c>
      <c r="CW188" s="10">
        <v>1</v>
      </c>
      <c r="CX188" s="10">
        <v>1</v>
      </c>
      <c r="CY188" s="10">
        <v>1</v>
      </c>
      <c r="CZ188" s="10">
        <v>1</v>
      </c>
      <c r="DA188" s="10">
        <v>2</v>
      </c>
      <c r="DB188" s="22">
        <v>2</v>
      </c>
      <c r="DC188" s="22">
        <v>3</v>
      </c>
      <c r="DD188" s="22">
        <v>3</v>
      </c>
      <c r="DE188" s="22">
        <v>3</v>
      </c>
      <c r="DF188" s="22">
        <v>3</v>
      </c>
      <c r="DG188" s="22">
        <v>3</v>
      </c>
      <c r="DH188" s="22">
        <v>3</v>
      </c>
      <c r="DI188" s="22">
        <v>3</v>
      </c>
      <c r="DJ188" s="22">
        <v>3</v>
      </c>
      <c r="DK188" s="22">
        <v>3</v>
      </c>
      <c r="DL188" s="1">
        <v>3</v>
      </c>
      <c r="DM188">
        <v>3</v>
      </c>
      <c r="DN188">
        <v>3</v>
      </c>
      <c r="DO188">
        <v>3</v>
      </c>
      <c r="DP188">
        <v>3</v>
      </c>
      <c r="DQ188">
        <v>2</v>
      </c>
      <c r="DR188">
        <v>2</v>
      </c>
      <c r="DS188">
        <v>2</v>
      </c>
      <c r="DT188">
        <v>2</v>
      </c>
      <c r="DU188">
        <v>2</v>
      </c>
      <c r="DV188">
        <v>2</v>
      </c>
      <c r="DW188">
        <v>2</v>
      </c>
      <c r="DX188">
        <v>2</v>
      </c>
      <c r="DY188">
        <v>2</v>
      </c>
      <c r="DZ188">
        <v>2</v>
      </c>
      <c r="EA188">
        <v>2</v>
      </c>
      <c r="EB188">
        <v>2</v>
      </c>
      <c r="EC188">
        <v>2</v>
      </c>
      <c r="ED188">
        <v>2</v>
      </c>
      <c r="EE188">
        <v>2</v>
      </c>
      <c r="EF188">
        <v>2</v>
      </c>
      <c r="EG188">
        <v>2</v>
      </c>
      <c r="EH188">
        <v>2</v>
      </c>
      <c r="EI188">
        <v>2</v>
      </c>
      <c r="EJ188">
        <v>2</v>
      </c>
      <c r="EK188">
        <v>2</v>
      </c>
      <c r="EL188">
        <v>2</v>
      </c>
      <c r="EM188">
        <v>2</v>
      </c>
      <c r="EN188">
        <v>2</v>
      </c>
      <c r="EO188">
        <v>2</v>
      </c>
      <c r="EP188">
        <v>2</v>
      </c>
      <c r="EQ188">
        <v>2</v>
      </c>
      <c r="ER188">
        <v>2</v>
      </c>
      <c r="ES188">
        <v>2</v>
      </c>
      <c r="ET188" s="1">
        <v>2</v>
      </c>
      <c r="EU188" s="1">
        <v>2</v>
      </c>
      <c r="EV188" s="1">
        <v>2</v>
      </c>
      <c r="EW188" s="1">
        <v>2</v>
      </c>
      <c r="EX188" s="1">
        <v>2</v>
      </c>
      <c r="EY188" s="1">
        <v>2</v>
      </c>
      <c r="EZ188" s="1">
        <v>2</v>
      </c>
      <c r="FA188" s="1">
        <v>2</v>
      </c>
      <c r="FB188" s="1">
        <v>2</v>
      </c>
      <c r="FC188" s="1">
        <v>2</v>
      </c>
      <c r="FD188" s="1">
        <v>2</v>
      </c>
      <c r="FE188" s="1">
        <v>2</v>
      </c>
      <c r="FF188" s="1">
        <v>2</v>
      </c>
      <c r="FG188" s="1">
        <v>2</v>
      </c>
      <c r="FH188" s="1">
        <v>2</v>
      </c>
      <c r="FI188" s="1">
        <v>2</v>
      </c>
      <c r="FJ188" s="1">
        <v>2</v>
      </c>
      <c r="FK188" s="1">
        <v>2</v>
      </c>
      <c r="FL188" s="28">
        <v>2</v>
      </c>
      <c r="FM188" s="28">
        <v>2</v>
      </c>
      <c r="FN188" s="28">
        <v>2</v>
      </c>
      <c r="FO188" s="28">
        <v>2</v>
      </c>
      <c r="FP188" s="28">
        <v>2</v>
      </c>
      <c r="FQ188" s="28">
        <v>2</v>
      </c>
      <c r="FR188" s="28">
        <v>2</v>
      </c>
      <c r="FS188">
        <v>2</v>
      </c>
      <c r="FT188">
        <v>2</v>
      </c>
      <c r="FU188">
        <v>2</v>
      </c>
      <c r="FV188">
        <v>2</v>
      </c>
      <c r="FW188">
        <v>2</v>
      </c>
      <c r="FX188" s="28">
        <v>2</v>
      </c>
      <c r="FY188" s="28">
        <v>2</v>
      </c>
      <c r="FZ188" s="28">
        <v>2</v>
      </c>
      <c r="GA188" s="28">
        <v>2</v>
      </c>
      <c r="GB188" s="28">
        <v>2</v>
      </c>
      <c r="GC188">
        <v>2</v>
      </c>
      <c r="GD188">
        <v>2</v>
      </c>
      <c r="GE188">
        <v>2</v>
      </c>
      <c r="GF188">
        <v>2</v>
      </c>
      <c r="GG188">
        <v>2</v>
      </c>
      <c r="GH188">
        <v>2</v>
      </c>
      <c r="GI188">
        <v>2</v>
      </c>
      <c r="GJ188">
        <v>2</v>
      </c>
      <c r="GK188">
        <v>2</v>
      </c>
      <c r="GL188">
        <v>2</v>
      </c>
      <c r="GM188">
        <v>2</v>
      </c>
      <c r="GN188">
        <v>2</v>
      </c>
      <c r="GO188">
        <v>2</v>
      </c>
      <c r="GP188">
        <v>2</v>
      </c>
      <c r="GQ188">
        <v>2</v>
      </c>
      <c r="GR188">
        <v>2</v>
      </c>
      <c r="GS188">
        <v>2</v>
      </c>
      <c r="GT188">
        <v>2</v>
      </c>
      <c r="GU188">
        <v>2</v>
      </c>
    </row>
    <row r="189" spans="1:203" x14ac:dyDescent="0.25">
      <c r="A189" s="2" t="s">
        <v>126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>
        <v>0</v>
      </c>
      <c r="AA189" s="1">
        <v>0</v>
      </c>
      <c r="AB189" s="1">
        <v>0</v>
      </c>
      <c r="AC189" s="1">
        <v>0</v>
      </c>
      <c r="AD189" s="10">
        <v>0</v>
      </c>
      <c r="AE189" s="10">
        <v>0</v>
      </c>
      <c r="AF189" s="10">
        <v>1</v>
      </c>
      <c r="AG189" s="10">
        <v>1</v>
      </c>
      <c r="AH189" s="10">
        <v>1</v>
      </c>
      <c r="AI189" s="10">
        <v>1</v>
      </c>
      <c r="AJ189" s="10">
        <v>1</v>
      </c>
      <c r="AK189" s="10">
        <v>1</v>
      </c>
      <c r="AL189" s="10">
        <v>1</v>
      </c>
      <c r="AM189" s="10">
        <v>1</v>
      </c>
      <c r="AN189" s="10">
        <v>1</v>
      </c>
      <c r="AO189" s="10">
        <v>1</v>
      </c>
      <c r="AP189" s="10">
        <v>1</v>
      </c>
      <c r="AQ189" s="10">
        <v>1</v>
      </c>
      <c r="AR189" s="10">
        <v>1</v>
      </c>
      <c r="AS189" s="10">
        <v>1</v>
      </c>
      <c r="AT189" s="10">
        <v>1</v>
      </c>
      <c r="AU189" s="10">
        <v>1</v>
      </c>
      <c r="AV189" s="10">
        <v>1</v>
      </c>
      <c r="AW189" s="10">
        <v>1</v>
      </c>
      <c r="AX189" s="10">
        <v>1</v>
      </c>
      <c r="AY189" s="10">
        <v>1</v>
      </c>
      <c r="AZ189" s="10">
        <v>1</v>
      </c>
      <c r="BA189" s="10">
        <v>1</v>
      </c>
      <c r="BB189" s="10">
        <v>1</v>
      </c>
      <c r="BC189" s="10">
        <v>1</v>
      </c>
      <c r="BD189" s="10">
        <v>1</v>
      </c>
      <c r="BE189" s="10">
        <v>1</v>
      </c>
      <c r="BF189" s="10">
        <v>1</v>
      </c>
      <c r="BG189" s="10">
        <v>1</v>
      </c>
      <c r="BH189" s="10">
        <v>1</v>
      </c>
      <c r="BI189" s="10">
        <v>1</v>
      </c>
      <c r="BJ189" s="10">
        <v>1</v>
      </c>
      <c r="BK189" s="10">
        <v>1</v>
      </c>
      <c r="BL189" s="10">
        <v>1</v>
      </c>
      <c r="BM189" s="10">
        <v>1</v>
      </c>
      <c r="BN189" s="10">
        <v>1</v>
      </c>
      <c r="BO189" s="10">
        <v>1</v>
      </c>
      <c r="BP189" s="10">
        <v>1</v>
      </c>
      <c r="BQ189" s="10">
        <v>1</v>
      </c>
      <c r="BR189" s="10">
        <v>1</v>
      </c>
      <c r="BS189" s="10">
        <v>1</v>
      </c>
      <c r="BT189" s="10">
        <v>1</v>
      </c>
      <c r="BU189" s="10">
        <v>1</v>
      </c>
      <c r="BV189" s="10">
        <v>1</v>
      </c>
      <c r="BW189" s="10">
        <v>1</v>
      </c>
      <c r="BX189" s="10">
        <v>1</v>
      </c>
      <c r="BY189" s="10">
        <v>1</v>
      </c>
      <c r="BZ189" s="10">
        <v>1</v>
      </c>
      <c r="CA189" s="10">
        <v>1</v>
      </c>
      <c r="CB189" s="10">
        <v>1</v>
      </c>
      <c r="CC189" s="10">
        <v>1</v>
      </c>
      <c r="CD189" s="10">
        <v>1</v>
      </c>
      <c r="CE189" s="10">
        <v>1</v>
      </c>
      <c r="CF189" s="10">
        <v>1</v>
      </c>
      <c r="CG189" s="10">
        <v>1</v>
      </c>
      <c r="CH189" s="10">
        <v>1</v>
      </c>
      <c r="CI189" s="10">
        <v>1</v>
      </c>
      <c r="CJ189" s="10">
        <v>1</v>
      </c>
      <c r="CK189" s="10">
        <v>1</v>
      </c>
      <c r="CL189" s="10">
        <v>1</v>
      </c>
      <c r="CM189" s="10">
        <v>1</v>
      </c>
      <c r="CN189" s="10">
        <v>1</v>
      </c>
      <c r="CO189" s="10">
        <v>1</v>
      </c>
      <c r="CP189" s="10">
        <v>1</v>
      </c>
      <c r="CQ189" s="10">
        <v>1</v>
      </c>
      <c r="CR189" s="10">
        <v>1</v>
      </c>
      <c r="CS189" s="10">
        <v>1</v>
      </c>
      <c r="CT189" s="10">
        <v>1</v>
      </c>
      <c r="CU189" s="10">
        <v>1</v>
      </c>
      <c r="CV189" s="10">
        <v>1</v>
      </c>
      <c r="CW189" s="10">
        <v>1</v>
      </c>
      <c r="CX189" s="10">
        <v>1</v>
      </c>
      <c r="CY189" s="10">
        <v>1</v>
      </c>
      <c r="CZ189" s="10">
        <v>1</v>
      </c>
      <c r="DA189" s="10">
        <v>1</v>
      </c>
      <c r="DB189" s="22">
        <v>1</v>
      </c>
      <c r="DC189" s="22">
        <v>1</v>
      </c>
      <c r="DD189" s="22">
        <v>1</v>
      </c>
      <c r="DE189" s="22">
        <v>1</v>
      </c>
      <c r="DF189" s="22">
        <v>1</v>
      </c>
      <c r="DG189" s="22">
        <v>1</v>
      </c>
      <c r="DH189" s="22">
        <v>1</v>
      </c>
      <c r="DI189" s="22">
        <v>1</v>
      </c>
      <c r="DJ189" s="22">
        <v>1</v>
      </c>
      <c r="DK189" s="22">
        <v>1</v>
      </c>
      <c r="DL189" s="1">
        <v>1</v>
      </c>
      <c r="DM189">
        <v>2</v>
      </c>
      <c r="DN189">
        <v>2</v>
      </c>
      <c r="DO189">
        <v>2</v>
      </c>
      <c r="DP189">
        <v>2</v>
      </c>
      <c r="DQ189">
        <v>2</v>
      </c>
      <c r="DR189">
        <v>2</v>
      </c>
      <c r="DS189">
        <v>2</v>
      </c>
      <c r="DT189">
        <v>2</v>
      </c>
      <c r="DU189">
        <v>2</v>
      </c>
      <c r="DV189">
        <v>2</v>
      </c>
      <c r="DW189">
        <v>2</v>
      </c>
      <c r="DX189">
        <v>2</v>
      </c>
      <c r="DY189">
        <v>2</v>
      </c>
      <c r="DZ189">
        <v>2</v>
      </c>
      <c r="EA189">
        <v>2</v>
      </c>
      <c r="EB189">
        <v>2</v>
      </c>
      <c r="EC189">
        <v>2</v>
      </c>
      <c r="ED189">
        <v>2</v>
      </c>
      <c r="EE189">
        <v>2</v>
      </c>
      <c r="EF189">
        <v>2</v>
      </c>
      <c r="EG189">
        <v>2</v>
      </c>
      <c r="EH189">
        <v>2</v>
      </c>
      <c r="EI189">
        <v>2</v>
      </c>
      <c r="EJ189">
        <v>2</v>
      </c>
      <c r="EK189">
        <v>2</v>
      </c>
      <c r="EL189">
        <v>2</v>
      </c>
      <c r="EM189">
        <v>2</v>
      </c>
      <c r="EN189">
        <v>2</v>
      </c>
      <c r="EO189">
        <v>2</v>
      </c>
      <c r="EP189">
        <v>2</v>
      </c>
      <c r="EQ189">
        <v>2</v>
      </c>
      <c r="ER189">
        <v>2</v>
      </c>
      <c r="ES189">
        <v>2</v>
      </c>
      <c r="ET189" s="1">
        <v>2</v>
      </c>
      <c r="EU189" s="1">
        <v>2</v>
      </c>
      <c r="EV189" s="1">
        <v>2</v>
      </c>
      <c r="EW189" s="1">
        <v>2</v>
      </c>
      <c r="EX189" s="1">
        <v>3</v>
      </c>
      <c r="EY189" s="1">
        <v>3</v>
      </c>
      <c r="EZ189" s="1">
        <v>3</v>
      </c>
      <c r="FA189" s="1">
        <v>3</v>
      </c>
      <c r="FB189" s="1">
        <v>3</v>
      </c>
      <c r="FC189" s="1">
        <v>3</v>
      </c>
      <c r="FD189" s="1">
        <v>3</v>
      </c>
      <c r="FE189" s="1">
        <v>3</v>
      </c>
      <c r="FF189" s="1">
        <v>3</v>
      </c>
      <c r="FG189" s="1">
        <v>3</v>
      </c>
      <c r="FH189" s="1">
        <v>3</v>
      </c>
      <c r="FI189" s="1">
        <v>3</v>
      </c>
      <c r="FJ189" s="1">
        <v>3</v>
      </c>
      <c r="FK189" s="1">
        <v>3</v>
      </c>
      <c r="FL189" s="28">
        <v>3</v>
      </c>
      <c r="FM189" s="28">
        <v>3</v>
      </c>
      <c r="FN189" s="28">
        <v>3</v>
      </c>
      <c r="FO189" s="28">
        <v>3</v>
      </c>
      <c r="FP189" s="28">
        <v>3</v>
      </c>
      <c r="FQ189" s="28">
        <v>3</v>
      </c>
      <c r="FR189" s="28">
        <v>3</v>
      </c>
      <c r="FS189">
        <v>3</v>
      </c>
      <c r="FT189">
        <v>3</v>
      </c>
      <c r="FU189">
        <v>3</v>
      </c>
      <c r="FV189">
        <v>3</v>
      </c>
      <c r="FW189">
        <v>3</v>
      </c>
      <c r="FX189" s="28">
        <v>3</v>
      </c>
      <c r="FY189" s="28">
        <v>3</v>
      </c>
      <c r="FZ189" s="28">
        <v>3</v>
      </c>
      <c r="GA189" s="28">
        <v>3</v>
      </c>
      <c r="GB189" s="28">
        <v>3</v>
      </c>
      <c r="GC189">
        <v>3</v>
      </c>
      <c r="GD189">
        <v>3</v>
      </c>
      <c r="GE189">
        <v>3</v>
      </c>
      <c r="GF189">
        <v>3</v>
      </c>
      <c r="GG189">
        <v>3</v>
      </c>
      <c r="GH189">
        <v>2</v>
      </c>
      <c r="GI189">
        <v>2</v>
      </c>
      <c r="GJ189">
        <v>2</v>
      </c>
      <c r="GK189">
        <v>2</v>
      </c>
      <c r="GL189">
        <v>2</v>
      </c>
      <c r="GM189">
        <v>2</v>
      </c>
      <c r="GN189">
        <v>2</v>
      </c>
      <c r="GO189">
        <v>2</v>
      </c>
      <c r="GP189">
        <v>2</v>
      </c>
      <c r="GQ189">
        <v>2</v>
      </c>
      <c r="GR189">
        <v>2</v>
      </c>
      <c r="GS189">
        <v>2</v>
      </c>
      <c r="GT189">
        <v>2</v>
      </c>
      <c r="GU189">
        <v>2</v>
      </c>
    </row>
    <row r="190" spans="1:203" x14ac:dyDescent="0.25">
      <c r="A190" s="2" t="s">
        <v>214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>
        <v>1</v>
      </c>
      <c r="CX190" s="10">
        <v>1</v>
      </c>
      <c r="CY190" s="10">
        <v>1</v>
      </c>
      <c r="CZ190" s="10">
        <v>1</v>
      </c>
      <c r="DA190" s="10">
        <v>1</v>
      </c>
      <c r="DB190" s="22">
        <v>1</v>
      </c>
      <c r="DC190" s="22">
        <v>1</v>
      </c>
      <c r="DD190" s="22">
        <v>1</v>
      </c>
      <c r="DE190" s="22">
        <v>1</v>
      </c>
      <c r="DF190" s="22">
        <v>1</v>
      </c>
      <c r="DG190" s="22">
        <v>1</v>
      </c>
      <c r="DH190" s="22">
        <v>1</v>
      </c>
      <c r="DI190" s="22">
        <v>1</v>
      </c>
      <c r="DJ190" s="22">
        <v>1</v>
      </c>
      <c r="DK190" s="22">
        <v>1</v>
      </c>
      <c r="DL190">
        <v>2</v>
      </c>
      <c r="DM190">
        <v>2</v>
      </c>
      <c r="DN190">
        <v>2</v>
      </c>
      <c r="DO190">
        <v>2</v>
      </c>
      <c r="DP190">
        <v>2</v>
      </c>
      <c r="DQ190">
        <v>2</v>
      </c>
      <c r="DR190">
        <v>2</v>
      </c>
      <c r="DS190">
        <v>2</v>
      </c>
      <c r="DT190">
        <v>2</v>
      </c>
      <c r="DU190">
        <v>2</v>
      </c>
      <c r="DV190">
        <v>2</v>
      </c>
      <c r="DW190">
        <v>2</v>
      </c>
      <c r="DX190">
        <v>2</v>
      </c>
      <c r="DY190">
        <v>2</v>
      </c>
      <c r="DZ190">
        <v>2</v>
      </c>
      <c r="EA190">
        <v>2</v>
      </c>
      <c r="EB190">
        <v>2</v>
      </c>
      <c r="EC190">
        <v>2</v>
      </c>
      <c r="ED190">
        <v>2</v>
      </c>
      <c r="EE190">
        <v>2</v>
      </c>
      <c r="EF190">
        <v>2</v>
      </c>
      <c r="EG190">
        <v>2</v>
      </c>
      <c r="EH190">
        <v>2</v>
      </c>
      <c r="EI190">
        <v>2</v>
      </c>
      <c r="EJ190">
        <v>2</v>
      </c>
      <c r="EK190">
        <v>2</v>
      </c>
      <c r="EL190">
        <v>2</v>
      </c>
      <c r="EM190">
        <v>2</v>
      </c>
      <c r="EN190">
        <v>2</v>
      </c>
      <c r="EO190">
        <v>2</v>
      </c>
      <c r="EP190">
        <v>2</v>
      </c>
      <c r="EQ190" s="1">
        <v>2</v>
      </c>
      <c r="ER190" s="1">
        <v>2</v>
      </c>
      <c r="ES190" s="1">
        <v>2</v>
      </c>
      <c r="ET190" s="1">
        <v>2</v>
      </c>
      <c r="EU190" s="1">
        <v>2</v>
      </c>
      <c r="EV190" s="1">
        <v>2</v>
      </c>
      <c r="EW190" s="1">
        <v>2</v>
      </c>
      <c r="EX190" s="1">
        <v>2</v>
      </c>
      <c r="EY190" s="1">
        <v>2</v>
      </c>
      <c r="EZ190" s="1">
        <v>2</v>
      </c>
      <c r="FA190" s="1">
        <v>2</v>
      </c>
      <c r="FB190" s="1">
        <v>2</v>
      </c>
      <c r="FC190" s="1">
        <v>2</v>
      </c>
      <c r="FD190" s="1">
        <v>2</v>
      </c>
      <c r="FE190" s="1">
        <v>2</v>
      </c>
      <c r="FF190" s="1">
        <v>2</v>
      </c>
      <c r="FG190" s="1">
        <v>2</v>
      </c>
      <c r="FH190" s="1">
        <v>2</v>
      </c>
      <c r="FI190" s="1">
        <v>2</v>
      </c>
      <c r="FJ190" s="1">
        <v>2</v>
      </c>
      <c r="FK190" s="1">
        <v>2</v>
      </c>
      <c r="FL190" s="28">
        <v>2</v>
      </c>
      <c r="FM190" s="28">
        <v>2</v>
      </c>
      <c r="FN190" s="28">
        <v>2</v>
      </c>
      <c r="FO190" s="28">
        <v>2</v>
      </c>
      <c r="FP190" s="28">
        <v>2</v>
      </c>
      <c r="FQ190" s="28">
        <v>2</v>
      </c>
      <c r="FR190" s="28">
        <v>2</v>
      </c>
      <c r="FS190">
        <v>2</v>
      </c>
      <c r="FT190">
        <v>2</v>
      </c>
      <c r="FU190">
        <v>2</v>
      </c>
      <c r="FV190">
        <v>2</v>
      </c>
      <c r="FW190">
        <v>2</v>
      </c>
      <c r="FX190" s="28">
        <v>2</v>
      </c>
      <c r="FY190" s="28">
        <v>2</v>
      </c>
      <c r="FZ190" s="28">
        <v>2</v>
      </c>
      <c r="GA190" s="28">
        <v>2</v>
      </c>
      <c r="GB190" s="28">
        <v>2</v>
      </c>
      <c r="GC190">
        <v>2</v>
      </c>
      <c r="GD190">
        <v>2</v>
      </c>
      <c r="GE190">
        <v>2</v>
      </c>
      <c r="GF190">
        <v>2</v>
      </c>
      <c r="GG190">
        <v>2</v>
      </c>
      <c r="GH190">
        <v>2</v>
      </c>
      <c r="GI190">
        <v>2</v>
      </c>
      <c r="GJ190">
        <v>2</v>
      </c>
      <c r="GK190">
        <v>2</v>
      </c>
      <c r="GL190">
        <v>2</v>
      </c>
      <c r="GM190">
        <v>2</v>
      </c>
      <c r="GN190">
        <v>2</v>
      </c>
      <c r="GO190">
        <v>2</v>
      </c>
      <c r="GP190">
        <v>2</v>
      </c>
      <c r="GQ190">
        <v>2</v>
      </c>
      <c r="GR190">
        <v>2</v>
      </c>
      <c r="GS190">
        <v>2</v>
      </c>
      <c r="GT190">
        <v>2</v>
      </c>
      <c r="GU190">
        <v>2</v>
      </c>
    </row>
    <row r="191" spans="1:203" x14ac:dyDescent="0.25">
      <c r="A191" s="5" t="s">
        <v>117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0"/>
      <c r="AE191" s="10"/>
      <c r="AF191" s="10"/>
      <c r="AG191" s="10"/>
      <c r="AH191" s="10"/>
      <c r="AI191" s="10">
        <v>4</v>
      </c>
      <c r="AJ191" s="10">
        <v>4</v>
      </c>
      <c r="AK191" s="10">
        <v>20</v>
      </c>
      <c r="AL191" s="10">
        <v>20</v>
      </c>
      <c r="AM191" s="10">
        <v>20</v>
      </c>
      <c r="AN191" s="10">
        <v>20</v>
      </c>
      <c r="AO191" s="10">
        <v>20</v>
      </c>
      <c r="AP191" s="10">
        <v>20</v>
      </c>
      <c r="AQ191" s="10">
        <v>20</v>
      </c>
      <c r="AR191" s="10">
        <v>20</v>
      </c>
      <c r="AS191" s="10">
        <v>20</v>
      </c>
      <c r="AT191" s="10">
        <v>20</v>
      </c>
      <c r="AU191" s="10">
        <v>20</v>
      </c>
      <c r="AV191" s="10">
        <v>20</v>
      </c>
      <c r="AW191" s="10">
        <v>20</v>
      </c>
      <c r="AX191" s="10">
        <v>20</v>
      </c>
      <c r="AY191" s="10">
        <v>20</v>
      </c>
      <c r="AZ191" s="10">
        <v>20</v>
      </c>
      <c r="BA191" s="11">
        <v>19</v>
      </c>
      <c r="BB191" s="10">
        <v>19</v>
      </c>
      <c r="BC191" s="10">
        <v>19</v>
      </c>
      <c r="BD191" s="10">
        <v>19</v>
      </c>
      <c r="BE191" s="10">
        <v>19</v>
      </c>
      <c r="BF191" s="10">
        <v>19</v>
      </c>
      <c r="BG191" s="10">
        <v>19</v>
      </c>
      <c r="BH191" s="10">
        <v>19</v>
      </c>
      <c r="BI191" s="10">
        <v>19</v>
      </c>
      <c r="BJ191" s="10">
        <v>19</v>
      </c>
      <c r="BK191" s="10">
        <v>17</v>
      </c>
      <c r="BL191" s="10">
        <v>17</v>
      </c>
      <c r="BM191" s="10">
        <v>17</v>
      </c>
      <c r="BN191" s="10">
        <v>17</v>
      </c>
      <c r="BO191" s="10">
        <v>17</v>
      </c>
      <c r="BP191" s="10">
        <v>16</v>
      </c>
      <c r="BQ191" s="10">
        <v>16</v>
      </c>
      <c r="BR191" s="10">
        <v>14</v>
      </c>
      <c r="BS191" s="10">
        <v>14</v>
      </c>
      <c r="BT191" s="10">
        <v>14</v>
      </c>
      <c r="BU191" s="10">
        <v>14</v>
      </c>
      <c r="BV191" s="10">
        <v>14</v>
      </c>
      <c r="BW191" s="10">
        <v>14</v>
      </c>
      <c r="BX191" s="10">
        <v>14</v>
      </c>
      <c r="BY191" s="10">
        <v>14</v>
      </c>
      <c r="BZ191" s="10">
        <v>14</v>
      </c>
      <c r="CA191" s="10">
        <v>14</v>
      </c>
      <c r="CB191" s="10">
        <v>14</v>
      </c>
      <c r="CC191" s="10">
        <v>14</v>
      </c>
      <c r="CD191" s="10">
        <v>14</v>
      </c>
      <c r="CE191" s="10">
        <v>14</v>
      </c>
      <c r="CF191" s="10">
        <v>14</v>
      </c>
      <c r="CG191" s="10">
        <v>14</v>
      </c>
      <c r="CH191" s="10">
        <v>14</v>
      </c>
      <c r="CI191" s="10">
        <v>14</v>
      </c>
      <c r="CJ191" s="10">
        <v>14</v>
      </c>
      <c r="CK191" s="10">
        <v>14</v>
      </c>
      <c r="CL191" s="10">
        <v>14</v>
      </c>
      <c r="CM191" s="10">
        <v>14</v>
      </c>
      <c r="CN191" s="10">
        <v>14</v>
      </c>
      <c r="CO191" s="10">
        <v>13</v>
      </c>
      <c r="CP191" s="10">
        <v>13</v>
      </c>
      <c r="CQ191" s="10">
        <v>13</v>
      </c>
      <c r="CR191" s="10">
        <v>13</v>
      </c>
      <c r="CS191" s="10">
        <v>13</v>
      </c>
      <c r="CT191" s="10">
        <v>13</v>
      </c>
      <c r="CU191" s="10">
        <v>13</v>
      </c>
      <c r="CV191" s="10">
        <v>13</v>
      </c>
      <c r="CW191" s="10">
        <v>10</v>
      </c>
      <c r="CX191" s="10">
        <v>10</v>
      </c>
      <c r="CY191" s="10">
        <v>10</v>
      </c>
      <c r="CZ191" s="10">
        <v>10</v>
      </c>
      <c r="DA191" s="10">
        <v>8</v>
      </c>
      <c r="DB191" s="22">
        <v>8</v>
      </c>
      <c r="DC191" s="22">
        <v>8</v>
      </c>
      <c r="DD191" s="22">
        <v>8</v>
      </c>
      <c r="DE191" s="22">
        <v>8</v>
      </c>
      <c r="DF191" s="22">
        <v>8</v>
      </c>
      <c r="DG191" s="22">
        <v>8</v>
      </c>
      <c r="DH191" s="22">
        <v>9</v>
      </c>
      <c r="DI191" s="22">
        <v>9</v>
      </c>
      <c r="DJ191" s="22">
        <v>9</v>
      </c>
      <c r="DK191" s="22">
        <v>9</v>
      </c>
      <c r="DL191">
        <v>8</v>
      </c>
      <c r="DM191">
        <v>8</v>
      </c>
      <c r="DN191">
        <v>8</v>
      </c>
      <c r="DO191">
        <v>8</v>
      </c>
      <c r="DP191">
        <v>8</v>
      </c>
      <c r="DQ191">
        <v>7</v>
      </c>
      <c r="DR191">
        <v>7</v>
      </c>
      <c r="DS191">
        <v>7</v>
      </c>
      <c r="DT191">
        <v>7</v>
      </c>
      <c r="DU191">
        <v>7</v>
      </c>
      <c r="DV191">
        <v>7</v>
      </c>
      <c r="DW191">
        <v>7</v>
      </c>
      <c r="DX191">
        <v>7</v>
      </c>
      <c r="DY191">
        <v>7</v>
      </c>
      <c r="DZ191">
        <v>7</v>
      </c>
      <c r="EA191">
        <v>7</v>
      </c>
      <c r="EB191">
        <v>7</v>
      </c>
      <c r="EC191">
        <v>7</v>
      </c>
      <c r="ED191">
        <v>6</v>
      </c>
      <c r="EE191">
        <v>6</v>
      </c>
      <c r="EF191">
        <v>6</v>
      </c>
      <c r="EG191">
        <v>6</v>
      </c>
      <c r="EH191">
        <v>6</v>
      </c>
      <c r="EI191">
        <v>6</v>
      </c>
      <c r="EJ191">
        <v>6</v>
      </c>
      <c r="EK191">
        <v>6</v>
      </c>
      <c r="EL191">
        <v>6</v>
      </c>
      <c r="EM191">
        <v>6</v>
      </c>
      <c r="EN191">
        <v>6</v>
      </c>
      <c r="EO191">
        <v>6</v>
      </c>
      <c r="EP191">
        <v>6</v>
      </c>
      <c r="EQ191" s="1">
        <v>5</v>
      </c>
      <c r="ER191" s="1">
        <v>5</v>
      </c>
      <c r="ES191" s="1">
        <v>5</v>
      </c>
      <c r="ET191" s="1">
        <v>5</v>
      </c>
      <c r="EU191" s="1">
        <v>5</v>
      </c>
      <c r="EV191" s="1">
        <v>5</v>
      </c>
      <c r="EW191" s="1">
        <v>4</v>
      </c>
      <c r="EX191" s="1">
        <v>4</v>
      </c>
      <c r="EY191" s="1">
        <v>4</v>
      </c>
      <c r="EZ191" s="1">
        <v>4</v>
      </c>
      <c r="FA191" s="1">
        <v>4</v>
      </c>
      <c r="FB191" s="1">
        <v>4</v>
      </c>
      <c r="FC191" s="1">
        <v>4</v>
      </c>
      <c r="FD191" s="1">
        <v>4</v>
      </c>
      <c r="FE191" s="1">
        <v>4</v>
      </c>
      <c r="FF191" s="1">
        <v>4</v>
      </c>
      <c r="FG191" s="1">
        <v>4</v>
      </c>
      <c r="FH191" s="1">
        <v>4</v>
      </c>
      <c r="FI191" s="1">
        <v>4</v>
      </c>
      <c r="FJ191" s="1">
        <v>4</v>
      </c>
      <c r="FK191" s="1">
        <v>4</v>
      </c>
      <c r="FL191" s="28">
        <v>3</v>
      </c>
      <c r="FM191" s="28">
        <v>3</v>
      </c>
      <c r="FN191" s="28">
        <v>3</v>
      </c>
      <c r="FO191" s="28">
        <v>3</v>
      </c>
      <c r="FP191" s="28">
        <v>3</v>
      </c>
      <c r="FQ191" s="28">
        <v>3</v>
      </c>
      <c r="FR191" s="28">
        <v>3</v>
      </c>
      <c r="FS191">
        <v>3</v>
      </c>
      <c r="FT191">
        <v>3</v>
      </c>
      <c r="FU191">
        <v>3</v>
      </c>
      <c r="FV191">
        <v>3</v>
      </c>
      <c r="FW191">
        <v>3</v>
      </c>
      <c r="FX191" s="28">
        <v>2</v>
      </c>
      <c r="FY191" s="28">
        <v>2</v>
      </c>
      <c r="FZ191" s="28">
        <v>2</v>
      </c>
      <c r="GA191" s="28">
        <v>2</v>
      </c>
      <c r="GB191" s="28">
        <v>2</v>
      </c>
      <c r="GC191">
        <v>2</v>
      </c>
      <c r="GD191">
        <v>2</v>
      </c>
      <c r="GE191">
        <v>2</v>
      </c>
      <c r="GF191">
        <v>2</v>
      </c>
      <c r="GG191">
        <v>2</v>
      </c>
      <c r="GH191">
        <v>2</v>
      </c>
      <c r="GI191">
        <v>2</v>
      </c>
      <c r="GJ191">
        <v>2</v>
      </c>
      <c r="GK191">
        <v>2</v>
      </c>
      <c r="GL191">
        <v>2</v>
      </c>
      <c r="GM191">
        <v>2</v>
      </c>
      <c r="GN191">
        <v>2</v>
      </c>
      <c r="GO191">
        <v>2</v>
      </c>
      <c r="GP191">
        <v>2</v>
      </c>
      <c r="GQ191">
        <v>2</v>
      </c>
      <c r="GR191">
        <v>2</v>
      </c>
      <c r="GS191">
        <v>2</v>
      </c>
      <c r="GT191">
        <v>2</v>
      </c>
      <c r="GU191">
        <v>2</v>
      </c>
    </row>
    <row r="192" spans="1:203" x14ac:dyDescent="0.25">
      <c r="A192" s="2" t="s">
        <v>298</v>
      </c>
      <c r="J192" s="1"/>
      <c r="K192" s="1"/>
      <c r="L192" s="1"/>
      <c r="M192" s="1"/>
      <c r="N192" s="1"/>
      <c r="O192" s="1"/>
      <c r="P192" s="3"/>
      <c r="Q192" s="1"/>
      <c r="R192" s="1"/>
      <c r="S192" s="3"/>
      <c r="T192" s="3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9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Z192" s="10"/>
      <c r="DA192" s="10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L192" s="28"/>
      <c r="FM192" s="28"/>
      <c r="FN192" s="28"/>
      <c r="FO192" s="28"/>
      <c r="FP192" s="28"/>
      <c r="FQ192" s="28"/>
      <c r="FR192" s="28"/>
      <c r="GT192">
        <v>2</v>
      </c>
      <c r="GU192">
        <v>2</v>
      </c>
    </row>
    <row r="193" spans="1:203" x14ac:dyDescent="0.25">
      <c r="A193" s="2" t="s">
        <v>215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3"/>
      <c r="AB193" s="1"/>
      <c r="AC193" s="1"/>
      <c r="AD193" s="1"/>
      <c r="AE193" s="1"/>
      <c r="AF193" s="1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9"/>
      <c r="AV193" s="10"/>
      <c r="AW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Q193" s="10"/>
      <c r="BR193" s="10"/>
      <c r="BS193" s="10"/>
      <c r="BW193" s="10"/>
      <c r="BX193" s="10"/>
      <c r="BY193" s="10"/>
      <c r="BZ193" s="10"/>
      <c r="CA193" s="10"/>
      <c r="CH193" s="10"/>
      <c r="CL193" s="10"/>
      <c r="CM193" s="10"/>
      <c r="CP193" s="10"/>
      <c r="CQ193" s="10"/>
      <c r="CS193" s="10"/>
      <c r="CT193" s="10"/>
      <c r="CW193">
        <v>1</v>
      </c>
      <c r="CX193">
        <v>1</v>
      </c>
      <c r="CY193" s="10">
        <v>1</v>
      </c>
      <c r="CZ193" s="10">
        <v>1</v>
      </c>
      <c r="DA193" s="10">
        <v>1</v>
      </c>
      <c r="DB193" s="22">
        <v>1</v>
      </c>
      <c r="DC193" s="22">
        <v>2</v>
      </c>
      <c r="DD193" s="22">
        <v>2</v>
      </c>
      <c r="DE193" s="22">
        <v>2</v>
      </c>
      <c r="DF193" s="22">
        <v>2</v>
      </c>
      <c r="DG193" s="22">
        <v>2</v>
      </c>
      <c r="DH193" s="22">
        <v>2</v>
      </c>
      <c r="DI193" s="22">
        <v>2</v>
      </c>
      <c r="DJ193" s="22">
        <v>2</v>
      </c>
      <c r="DK193" s="22">
        <v>2</v>
      </c>
      <c r="DL193">
        <v>2</v>
      </c>
      <c r="DM193">
        <v>2</v>
      </c>
      <c r="DN193">
        <v>2</v>
      </c>
      <c r="DO193">
        <v>2</v>
      </c>
      <c r="DP193">
        <v>2</v>
      </c>
      <c r="DQ193">
        <v>2</v>
      </c>
      <c r="DR193">
        <v>2</v>
      </c>
      <c r="DS193">
        <v>2</v>
      </c>
      <c r="DT193">
        <v>2</v>
      </c>
      <c r="DU193">
        <v>2</v>
      </c>
      <c r="DV193">
        <v>2</v>
      </c>
      <c r="DW193">
        <v>2</v>
      </c>
      <c r="DX193">
        <v>2</v>
      </c>
      <c r="DY193">
        <v>2</v>
      </c>
      <c r="DZ193">
        <v>2</v>
      </c>
      <c r="EA193">
        <v>2</v>
      </c>
      <c r="EB193">
        <v>2</v>
      </c>
      <c r="EC193">
        <v>2</v>
      </c>
      <c r="ED193">
        <v>2</v>
      </c>
      <c r="EE193">
        <v>2</v>
      </c>
      <c r="EF193">
        <v>2</v>
      </c>
      <c r="EG193">
        <v>2</v>
      </c>
      <c r="EH193">
        <v>2</v>
      </c>
      <c r="EI193">
        <v>2</v>
      </c>
      <c r="EJ193">
        <v>2</v>
      </c>
      <c r="EK193">
        <v>2</v>
      </c>
      <c r="EL193">
        <v>2</v>
      </c>
      <c r="EM193">
        <v>2</v>
      </c>
      <c r="EN193">
        <v>2</v>
      </c>
      <c r="EO193">
        <v>2</v>
      </c>
      <c r="EP193">
        <v>2</v>
      </c>
      <c r="EQ193">
        <v>2</v>
      </c>
      <c r="ER193">
        <v>2</v>
      </c>
      <c r="ES193">
        <v>2</v>
      </c>
      <c r="ET193" s="1">
        <v>2</v>
      </c>
      <c r="EU193" s="1">
        <v>2</v>
      </c>
      <c r="EV193" s="1">
        <v>2</v>
      </c>
      <c r="EW193" s="1">
        <v>2</v>
      </c>
      <c r="EX193" s="1">
        <v>2</v>
      </c>
      <c r="EY193" s="1">
        <v>2</v>
      </c>
      <c r="EZ193" s="1">
        <v>2</v>
      </c>
      <c r="FA193" s="1">
        <v>2</v>
      </c>
      <c r="FB193" s="1">
        <v>1</v>
      </c>
      <c r="FC193" s="1">
        <v>1</v>
      </c>
      <c r="FD193" s="1">
        <v>1</v>
      </c>
      <c r="FE193" s="1">
        <v>1</v>
      </c>
      <c r="FF193" s="1">
        <v>1</v>
      </c>
      <c r="FG193" s="1">
        <v>1</v>
      </c>
      <c r="FH193" s="1">
        <v>1</v>
      </c>
      <c r="FI193" s="1">
        <v>1</v>
      </c>
      <c r="FJ193" s="1">
        <v>1</v>
      </c>
      <c r="FK193" s="1">
        <v>1</v>
      </c>
      <c r="FL193" s="28">
        <v>1</v>
      </c>
      <c r="FM193" s="28">
        <v>1</v>
      </c>
      <c r="FN193" s="28">
        <v>1</v>
      </c>
      <c r="FO193" s="28"/>
      <c r="GK193">
        <v>1</v>
      </c>
      <c r="GL193">
        <v>1</v>
      </c>
      <c r="GM193">
        <v>1</v>
      </c>
      <c r="GN193">
        <v>1</v>
      </c>
      <c r="GO193">
        <v>1</v>
      </c>
      <c r="GP193">
        <v>1</v>
      </c>
      <c r="GQ193">
        <v>1</v>
      </c>
      <c r="GR193">
        <v>2</v>
      </c>
      <c r="GS193">
        <v>2</v>
      </c>
      <c r="GT193">
        <v>2</v>
      </c>
      <c r="GU193">
        <v>2</v>
      </c>
    </row>
    <row r="194" spans="1:203" ht="30" x14ac:dyDescent="0.25">
      <c r="A194" s="2" t="s">
        <v>102</v>
      </c>
      <c r="P194" s="1"/>
      <c r="Q194" s="1"/>
      <c r="R194" s="1"/>
      <c r="S194" s="1"/>
      <c r="T194" s="1"/>
      <c r="U194" s="1"/>
      <c r="V194" s="1"/>
      <c r="W194" s="1"/>
      <c r="X194" s="1"/>
      <c r="Y194" s="1">
        <v>1</v>
      </c>
      <c r="Z194" s="1">
        <v>1</v>
      </c>
      <c r="AA194" s="1">
        <v>1</v>
      </c>
      <c r="AB194" s="1">
        <v>1</v>
      </c>
      <c r="AC194" s="1">
        <v>1</v>
      </c>
      <c r="AD194" s="1">
        <v>1</v>
      </c>
      <c r="AE194" s="1">
        <v>1</v>
      </c>
      <c r="AF194" s="1">
        <v>1</v>
      </c>
      <c r="AG194" s="10">
        <v>1</v>
      </c>
      <c r="AH194" s="10">
        <v>1</v>
      </c>
      <c r="AI194" s="10">
        <v>1</v>
      </c>
      <c r="AJ194" s="10">
        <v>1</v>
      </c>
      <c r="AK194" s="10">
        <v>1</v>
      </c>
      <c r="AL194" s="10">
        <v>1</v>
      </c>
      <c r="AM194" s="10">
        <v>1</v>
      </c>
      <c r="AN194" s="10">
        <v>1</v>
      </c>
      <c r="AO194" s="10">
        <v>1</v>
      </c>
      <c r="AP194" s="10">
        <v>1</v>
      </c>
      <c r="AQ194" s="10">
        <v>1</v>
      </c>
      <c r="AR194" s="10">
        <v>1</v>
      </c>
      <c r="AS194" s="10">
        <v>1</v>
      </c>
      <c r="AT194" s="10">
        <v>1</v>
      </c>
      <c r="AU194" s="10">
        <v>1</v>
      </c>
      <c r="AV194" s="10">
        <v>1</v>
      </c>
      <c r="AW194" s="10">
        <v>1</v>
      </c>
      <c r="AX194" s="10">
        <v>1</v>
      </c>
      <c r="AY194" s="10">
        <v>1</v>
      </c>
      <c r="AZ194" s="10">
        <v>1</v>
      </c>
      <c r="BA194" s="10">
        <v>2</v>
      </c>
      <c r="BB194" s="10">
        <v>2</v>
      </c>
      <c r="BC194" s="10">
        <v>2</v>
      </c>
      <c r="BD194" s="10">
        <v>2</v>
      </c>
      <c r="BE194" s="10">
        <v>2</v>
      </c>
      <c r="BF194" s="10">
        <v>2</v>
      </c>
      <c r="BG194" s="10">
        <v>2</v>
      </c>
      <c r="BH194" s="10">
        <v>2</v>
      </c>
      <c r="BI194" s="10">
        <v>2</v>
      </c>
      <c r="BJ194" s="10">
        <v>2</v>
      </c>
      <c r="BK194" s="10">
        <v>1</v>
      </c>
      <c r="BL194" s="10">
        <v>1</v>
      </c>
      <c r="BM194" s="10">
        <v>2</v>
      </c>
      <c r="BN194" s="10">
        <v>2</v>
      </c>
      <c r="BO194" s="10">
        <v>2</v>
      </c>
      <c r="BP194" s="10">
        <v>2</v>
      </c>
      <c r="BQ194" s="10">
        <v>2</v>
      </c>
      <c r="BR194" s="10">
        <v>1</v>
      </c>
      <c r="BS194" s="10">
        <v>1</v>
      </c>
      <c r="BT194" s="10">
        <v>1</v>
      </c>
      <c r="BU194" s="10">
        <v>1</v>
      </c>
      <c r="BV194" s="10">
        <v>1</v>
      </c>
      <c r="BW194" s="10">
        <v>1</v>
      </c>
      <c r="BX194" s="10">
        <v>1</v>
      </c>
      <c r="BY194" s="10">
        <v>1</v>
      </c>
      <c r="BZ194" s="10">
        <v>1</v>
      </c>
      <c r="CA194" s="10">
        <v>1</v>
      </c>
      <c r="CB194" s="10">
        <v>1</v>
      </c>
      <c r="CC194" s="10">
        <v>1</v>
      </c>
      <c r="CD194" s="10">
        <v>1</v>
      </c>
      <c r="CE194" s="10">
        <v>1</v>
      </c>
      <c r="CF194" s="10">
        <v>1</v>
      </c>
      <c r="CG194" s="10">
        <v>1</v>
      </c>
      <c r="CH194" s="10">
        <v>1</v>
      </c>
      <c r="CI194" s="10">
        <v>1</v>
      </c>
      <c r="CJ194" s="10">
        <v>1</v>
      </c>
      <c r="CK194" s="10">
        <v>1</v>
      </c>
      <c r="CL194" s="10">
        <v>1</v>
      </c>
      <c r="CM194" s="10">
        <v>1</v>
      </c>
      <c r="CN194" s="10">
        <v>1</v>
      </c>
      <c r="CO194">
        <v>1</v>
      </c>
      <c r="CP194" s="10">
        <v>2</v>
      </c>
      <c r="CQ194" s="10">
        <v>2</v>
      </c>
      <c r="CR194" s="10">
        <v>2</v>
      </c>
      <c r="CS194" s="10">
        <v>2</v>
      </c>
      <c r="CT194" s="10">
        <v>2</v>
      </c>
      <c r="CU194" s="10">
        <v>3</v>
      </c>
      <c r="CV194" s="10">
        <v>3</v>
      </c>
      <c r="CW194" s="10">
        <v>2</v>
      </c>
      <c r="CX194" s="10">
        <v>2</v>
      </c>
      <c r="CY194" s="10">
        <v>2</v>
      </c>
      <c r="CZ194" s="10">
        <v>2</v>
      </c>
      <c r="DA194" s="10">
        <v>2</v>
      </c>
      <c r="DB194" s="22">
        <v>2</v>
      </c>
      <c r="DC194" s="22">
        <v>2</v>
      </c>
      <c r="DD194" s="22">
        <v>2</v>
      </c>
      <c r="DE194" s="22">
        <v>2</v>
      </c>
      <c r="DF194" s="22">
        <v>2</v>
      </c>
      <c r="DG194" s="22">
        <v>2</v>
      </c>
      <c r="DH194" s="22">
        <v>2</v>
      </c>
      <c r="DI194" s="22">
        <v>2</v>
      </c>
      <c r="DJ194" s="22">
        <v>2</v>
      </c>
      <c r="DK194" s="22">
        <v>2</v>
      </c>
      <c r="DL194" s="1">
        <v>2</v>
      </c>
      <c r="DM194">
        <v>2</v>
      </c>
      <c r="DN194">
        <v>2</v>
      </c>
      <c r="DO194">
        <v>2</v>
      </c>
      <c r="DP194">
        <v>2</v>
      </c>
      <c r="DQ194">
        <v>2</v>
      </c>
      <c r="DR194">
        <v>2</v>
      </c>
      <c r="DS194">
        <v>2</v>
      </c>
      <c r="DT194">
        <v>2</v>
      </c>
      <c r="DU194">
        <v>2</v>
      </c>
      <c r="DV194">
        <v>2</v>
      </c>
      <c r="DW194">
        <v>2</v>
      </c>
      <c r="DX194">
        <v>2</v>
      </c>
      <c r="DY194">
        <v>2</v>
      </c>
      <c r="DZ194">
        <v>2</v>
      </c>
      <c r="EA194">
        <v>2</v>
      </c>
      <c r="EB194">
        <v>2</v>
      </c>
      <c r="EC194">
        <v>2</v>
      </c>
      <c r="ED194">
        <v>2</v>
      </c>
      <c r="EE194">
        <v>2</v>
      </c>
      <c r="EF194">
        <v>2</v>
      </c>
      <c r="EG194">
        <v>2</v>
      </c>
      <c r="EH194">
        <v>2</v>
      </c>
      <c r="EI194">
        <v>2</v>
      </c>
      <c r="EJ194">
        <v>2</v>
      </c>
      <c r="EK194">
        <v>2</v>
      </c>
      <c r="EL194">
        <v>2</v>
      </c>
      <c r="EM194">
        <v>2</v>
      </c>
      <c r="EN194">
        <v>2</v>
      </c>
      <c r="EO194">
        <v>2</v>
      </c>
      <c r="EP194">
        <v>2</v>
      </c>
      <c r="EQ194">
        <v>2</v>
      </c>
      <c r="ER194">
        <v>2</v>
      </c>
      <c r="ES194">
        <v>2</v>
      </c>
      <c r="ET194" s="1">
        <v>2</v>
      </c>
      <c r="EU194" s="1">
        <v>2</v>
      </c>
      <c r="EV194" s="1">
        <v>2</v>
      </c>
      <c r="EW194" s="1">
        <v>2</v>
      </c>
      <c r="EX194" s="1">
        <v>2</v>
      </c>
      <c r="EY194" s="1">
        <v>2</v>
      </c>
      <c r="EZ194" s="1">
        <v>2</v>
      </c>
      <c r="FA194" s="1">
        <v>2</v>
      </c>
      <c r="FB194" s="1">
        <v>2</v>
      </c>
      <c r="FC194" s="1">
        <v>2</v>
      </c>
      <c r="FD194" s="1">
        <v>2</v>
      </c>
      <c r="FE194" s="1">
        <v>2</v>
      </c>
      <c r="FF194" s="1">
        <v>2</v>
      </c>
      <c r="FG194" s="1">
        <v>2</v>
      </c>
      <c r="FH194" s="1">
        <v>2</v>
      </c>
      <c r="FI194" s="1">
        <v>2</v>
      </c>
      <c r="FJ194" s="1">
        <v>2</v>
      </c>
      <c r="FK194" s="1">
        <v>2</v>
      </c>
      <c r="FL194" s="28">
        <v>2</v>
      </c>
      <c r="FM194" s="28">
        <v>2</v>
      </c>
      <c r="FN194" s="28">
        <v>2</v>
      </c>
      <c r="FO194" s="28">
        <v>2</v>
      </c>
      <c r="FP194" s="28">
        <v>2</v>
      </c>
      <c r="FQ194" s="28">
        <v>2</v>
      </c>
      <c r="FR194" s="28">
        <v>2</v>
      </c>
      <c r="FS194">
        <v>2</v>
      </c>
      <c r="FT194">
        <v>2</v>
      </c>
      <c r="FU194">
        <v>2</v>
      </c>
      <c r="FV194">
        <v>2</v>
      </c>
      <c r="FW194">
        <v>2</v>
      </c>
      <c r="FX194">
        <v>2</v>
      </c>
      <c r="FY194">
        <v>2</v>
      </c>
      <c r="FZ194">
        <v>2</v>
      </c>
      <c r="GA194">
        <v>2</v>
      </c>
      <c r="GB194">
        <v>2</v>
      </c>
      <c r="GC194">
        <v>2</v>
      </c>
      <c r="GD194">
        <v>2</v>
      </c>
      <c r="GE194">
        <v>2</v>
      </c>
      <c r="GF194">
        <v>2</v>
      </c>
      <c r="GG194">
        <v>2</v>
      </c>
      <c r="GH194">
        <v>2</v>
      </c>
      <c r="GI194">
        <v>2</v>
      </c>
      <c r="GJ194">
        <v>2</v>
      </c>
      <c r="GK194">
        <v>2</v>
      </c>
      <c r="GL194">
        <v>2</v>
      </c>
      <c r="GM194">
        <v>2</v>
      </c>
      <c r="GN194">
        <v>2</v>
      </c>
      <c r="GO194">
        <v>2</v>
      </c>
      <c r="GP194">
        <v>2</v>
      </c>
      <c r="GQ194">
        <v>3</v>
      </c>
      <c r="GR194">
        <v>3</v>
      </c>
      <c r="GS194">
        <v>3</v>
      </c>
      <c r="GT194">
        <v>3</v>
      </c>
      <c r="GU194">
        <v>2</v>
      </c>
    </row>
    <row r="195" spans="1:203" ht="32.1" customHeight="1" x14ac:dyDescent="0.25">
      <c r="A195" s="2" t="s">
        <v>26</v>
      </c>
      <c r="B195">
        <v>1</v>
      </c>
      <c r="C195">
        <v>1</v>
      </c>
      <c r="D195">
        <v>1</v>
      </c>
      <c r="E195">
        <v>1</v>
      </c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1</v>
      </c>
      <c r="P195" s="1">
        <v>1</v>
      </c>
      <c r="Q195" s="1">
        <v>1</v>
      </c>
      <c r="R195" s="1">
        <v>1</v>
      </c>
      <c r="S195" s="1">
        <v>1</v>
      </c>
      <c r="T195" s="1">
        <v>1</v>
      </c>
      <c r="U195" s="1">
        <v>1</v>
      </c>
      <c r="V195" s="1">
        <v>1</v>
      </c>
      <c r="W195" s="1">
        <v>1</v>
      </c>
      <c r="X195" s="1">
        <v>1</v>
      </c>
      <c r="Y195" s="1">
        <v>1</v>
      </c>
      <c r="Z195" s="1">
        <v>1</v>
      </c>
      <c r="AA195" s="1">
        <v>1</v>
      </c>
      <c r="AB195" s="1">
        <v>1</v>
      </c>
      <c r="AC195" s="1">
        <v>1</v>
      </c>
      <c r="AD195" s="1">
        <v>1</v>
      </c>
      <c r="AE195" s="1">
        <v>1</v>
      </c>
      <c r="AF195" s="1">
        <v>1</v>
      </c>
      <c r="AG195" s="10">
        <v>1</v>
      </c>
      <c r="AH195" s="10">
        <v>1</v>
      </c>
      <c r="AI195" s="10">
        <v>1</v>
      </c>
      <c r="AJ195" s="10">
        <v>1</v>
      </c>
      <c r="AK195" s="10">
        <v>1</v>
      </c>
      <c r="AL195" s="10">
        <v>1</v>
      </c>
      <c r="AM195" s="10">
        <v>1</v>
      </c>
      <c r="AN195" s="10">
        <v>1</v>
      </c>
      <c r="AO195" s="10">
        <v>1</v>
      </c>
      <c r="AP195" s="10">
        <v>1</v>
      </c>
      <c r="AQ195" s="10">
        <v>1</v>
      </c>
      <c r="AR195" s="10">
        <v>1</v>
      </c>
      <c r="AS195" s="10">
        <v>1</v>
      </c>
      <c r="AT195" s="10">
        <v>1</v>
      </c>
      <c r="AU195" s="10">
        <v>1</v>
      </c>
      <c r="AV195" s="10">
        <v>1</v>
      </c>
      <c r="AW195" s="10">
        <v>1</v>
      </c>
      <c r="AX195" s="10">
        <v>1</v>
      </c>
      <c r="AY195" s="10">
        <v>1</v>
      </c>
      <c r="AZ195" s="10">
        <v>1</v>
      </c>
      <c r="BA195" s="10">
        <v>1</v>
      </c>
      <c r="BB195" s="10">
        <v>1</v>
      </c>
      <c r="BC195" s="10">
        <v>1</v>
      </c>
      <c r="BD195" s="10">
        <v>1</v>
      </c>
      <c r="BE195" s="10">
        <v>1</v>
      </c>
      <c r="BF195" s="10">
        <v>1</v>
      </c>
      <c r="BG195" s="10">
        <v>1</v>
      </c>
      <c r="BH195" s="10">
        <v>1</v>
      </c>
      <c r="BI195" s="10">
        <v>1</v>
      </c>
      <c r="BJ195" s="10">
        <v>1</v>
      </c>
      <c r="BK195" s="10">
        <v>1</v>
      </c>
      <c r="BL195" s="10">
        <v>1</v>
      </c>
      <c r="BM195" s="10">
        <v>1</v>
      </c>
      <c r="BN195" s="10">
        <v>1</v>
      </c>
      <c r="BO195" s="10">
        <v>1</v>
      </c>
      <c r="BP195" s="10">
        <v>1</v>
      </c>
      <c r="BQ195" s="10">
        <v>1</v>
      </c>
      <c r="BR195" s="10">
        <v>1</v>
      </c>
      <c r="BS195" s="10">
        <v>1</v>
      </c>
      <c r="BT195" s="10">
        <v>1</v>
      </c>
      <c r="BU195" s="10">
        <v>1</v>
      </c>
      <c r="BV195" s="10">
        <v>1</v>
      </c>
      <c r="BW195" s="10">
        <v>1</v>
      </c>
      <c r="BX195" s="10">
        <v>1</v>
      </c>
      <c r="BY195" s="10">
        <v>1</v>
      </c>
      <c r="BZ195" s="10">
        <v>1</v>
      </c>
      <c r="CA195" s="10">
        <v>1</v>
      </c>
      <c r="CB195" s="10">
        <v>1</v>
      </c>
      <c r="CC195" s="10">
        <v>1</v>
      </c>
      <c r="CD195" s="10">
        <v>1</v>
      </c>
      <c r="CE195" s="10">
        <v>1</v>
      </c>
      <c r="CF195" s="10">
        <v>1</v>
      </c>
      <c r="CG195" s="10">
        <v>1</v>
      </c>
      <c r="CH195" s="10">
        <v>1</v>
      </c>
      <c r="CI195" s="10">
        <v>1</v>
      </c>
      <c r="CJ195" s="10">
        <v>1</v>
      </c>
      <c r="CK195" s="10">
        <v>1</v>
      </c>
      <c r="CL195" s="10">
        <v>1</v>
      </c>
      <c r="CM195" s="10">
        <v>1</v>
      </c>
      <c r="CN195" s="10">
        <v>1</v>
      </c>
      <c r="CO195" s="10">
        <v>1</v>
      </c>
      <c r="CP195" s="10">
        <v>1</v>
      </c>
      <c r="CQ195" s="10">
        <v>1</v>
      </c>
      <c r="CR195" s="10">
        <v>1</v>
      </c>
      <c r="CS195" s="10">
        <v>1</v>
      </c>
      <c r="CT195" s="10">
        <v>1</v>
      </c>
      <c r="CU195" s="10">
        <v>1</v>
      </c>
      <c r="CV195" s="10">
        <v>1</v>
      </c>
      <c r="CW195" s="10">
        <v>1</v>
      </c>
      <c r="CX195" s="10">
        <v>1</v>
      </c>
      <c r="CY195" s="10">
        <v>1</v>
      </c>
      <c r="CZ195" s="10">
        <v>1</v>
      </c>
      <c r="DA195" s="10">
        <v>1</v>
      </c>
      <c r="DB195" s="22">
        <v>1</v>
      </c>
      <c r="DC195" s="22">
        <v>1</v>
      </c>
      <c r="DD195" s="22">
        <v>2</v>
      </c>
      <c r="DE195" s="22">
        <v>2</v>
      </c>
      <c r="DF195" s="22">
        <v>2</v>
      </c>
      <c r="DG195" s="22">
        <v>2</v>
      </c>
      <c r="DH195" s="22">
        <v>2</v>
      </c>
      <c r="DI195" s="22">
        <v>2</v>
      </c>
      <c r="DJ195" s="22">
        <v>2</v>
      </c>
      <c r="DK195" s="22">
        <v>2</v>
      </c>
      <c r="DL195" s="1">
        <v>2</v>
      </c>
      <c r="DM195">
        <v>2</v>
      </c>
      <c r="DN195">
        <v>2</v>
      </c>
      <c r="DO195">
        <v>2</v>
      </c>
      <c r="DP195">
        <v>2</v>
      </c>
      <c r="DQ195">
        <v>2</v>
      </c>
      <c r="DR195">
        <v>2</v>
      </c>
      <c r="DS195">
        <v>2</v>
      </c>
      <c r="DT195">
        <v>2</v>
      </c>
      <c r="DU195">
        <v>2</v>
      </c>
      <c r="DV195">
        <v>2</v>
      </c>
      <c r="DW195">
        <v>2</v>
      </c>
      <c r="DX195">
        <v>2</v>
      </c>
      <c r="DY195">
        <v>2</v>
      </c>
      <c r="DZ195">
        <v>2</v>
      </c>
      <c r="EA195">
        <v>2</v>
      </c>
      <c r="EB195">
        <v>2</v>
      </c>
      <c r="EC195">
        <v>2</v>
      </c>
      <c r="ED195">
        <v>2</v>
      </c>
      <c r="EE195">
        <v>2</v>
      </c>
      <c r="EF195">
        <v>3</v>
      </c>
      <c r="EG195">
        <v>2</v>
      </c>
      <c r="EH195">
        <v>2</v>
      </c>
      <c r="EI195">
        <v>2</v>
      </c>
      <c r="EJ195">
        <v>2</v>
      </c>
      <c r="EK195">
        <v>2</v>
      </c>
      <c r="EL195">
        <v>2</v>
      </c>
      <c r="EM195">
        <v>2</v>
      </c>
      <c r="EN195">
        <v>2</v>
      </c>
      <c r="EO195">
        <v>2</v>
      </c>
      <c r="EP195">
        <v>2</v>
      </c>
      <c r="EQ195">
        <v>2</v>
      </c>
      <c r="ER195">
        <v>2</v>
      </c>
      <c r="ES195">
        <v>2</v>
      </c>
      <c r="ET195" s="1">
        <v>2</v>
      </c>
      <c r="EU195" s="1">
        <v>2</v>
      </c>
      <c r="EV195" s="1">
        <v>2</v>
      </c>
      <c r="EW195" s="1">
        <v>2</v>
      </c>
      <c r="EX195" s="1">
        <v>2</v>
      </c>
      <c r="EY195" s="1">
        <v>2</v>
      </c>
      <c r="EZ195" s="1">
        <v>2</v>
      </c>
      <c r="FA195" s="1">
        <v>2</v>
      </c>
      <c r="FB195" s="1">
        <v>2</v>
      </c>
      <c r="FC195" s="1">
        <v>2</v>
      </c>
      <c r="FD195" s="1">
        <v>2</v>
      </c>
      <c r="FE195" s="1">
        <v>2</v>
      </c>
      <c r="FF195" s="1">
        <v>2</v>
      </c>
      <c r="FG195" s="1">
        <v>2</v>
      </c>
      <c r="FH195" s="1">
        <v>2</v>
      </c>
      <c r="FI195" s="1">
        <v>2</v>
      </c>
      <c r="FJ195" s="1">
        <v>2</v>
      </c>
      <c r="FK195" s="1">
        <v>2</v>
      </c>
      <c r="FL195" s="28">
        <v>2</v>
      </c>
      <c r="FM195" s="28">
        <v>2</v>
      </c>
      <c r="FN195" s="28">
        <v>2</v>
      </c>
      <c r="FO195" s="28">
        <v>2</v>
      </c>
      <c r="FP195" s="28">
        <v>2</v>
      </c>
      <c r="FQ195" s="28">
        <v>2</v>
      </c>
      <c r="FR195" s="28">
        <v>2</v>
      </c>
      <c r="FS195">
        <v>2</v>
      </c>
      <c r="FT195">
        <v>2</v>
      </c>
      <c r="FU195">
        <v>2</v>
      </c>
      <c r="FV195">
        <v>2</v>
      </c>
      <c r="FW195">
        <v>2</v>
      </c>
      <c r="FX195">
        <v>2</v>
      </c>
      <c r="FY195">
        <v>2</v>
      </c>
      <c r="FZ195">
        <v>2</v>
      </c>
      <c r="GA195">
        <v>2</v>
      </c>
      <c r="GB195">
        <v>2</v>
      </c>
      <c r="GC195">
        <v>2</v>
      </c>
      <c r="GD195">
        <v>2</v>
      </c>
      <c r="GE195">
        <v>2</v>
      </c>
      <c r="GF195">
        <v>2</v>
      </c>
      <c r="GG195">
        <v>2</v>
      </c>
      <c r="GH195">
        <v>2</v>
      </c>
      <c r="GI195">
        <v>2</v>
      </c>
      <c r="GJ195">
        <v>2</v>
      </c>
      <c r="GK195">
        <v>2</v>
      </c>
      <c r="GL195">
        <v>2</v>
      </c>
      <c r="GM195">
        <v>2</v>
      </c>
      <c r="GN195">
        <v>2</v>
      </c>
      <c r="GO195">
        <v>2</v>
      </c>
      <c r="GP195">
        <v>2</v>
      </c>
      <c r="GQ195">
        <v>2</v>
      </c>
      <c r="GR195">
        <v>2</v>
      </c>
      <c r="GS195">
        <v>2</v>
      </c>
      <c r="GT195">
        <v>2</v>
      </c>
      <c r="GU195">
        <v>2</v>
      </c>
    </row>
    <row r="196" spans="1:203" x14ac:dyDescent="0.25">
      <c r="A196" s="2" t="s">
        <v>293</v>
      </c>
      <c r="P196" s="1"/>
      <c r="Q196" s="1"/>
      <c r="R196" s="1"/>
      <c r="S196" s="1"/>
      <c r="T196" s="1"/>
      <c r="U196" s="1"/>
      <c r="V196" s="6"/>
      <c r="W196" s="6"/>
      <c r="X196" s="6"/>
      <c r="Y196" s="1"/>
      <c r="Z196" s="1"/>
      <c r="AA196" s="1"/>
      <c r="AB196" s="1"/>
      <c r="AC196" s="1"/>
      <c r="AD196" s="3"/>
      <c r="AE196" s="1"/>
      <c r="AF196" s="1"/>
      <c r="AG196" s="10"/>
      <c r="AH196" s="10"/>
      <c r="AI196" s="10"/>
      <c r="AJ196" s="10"/>
      <c r="AK196" s="10"/>
      <c r="AL196" s="10"/>
      <c r="AM196" s="11"/>
      <c r="AN196" s="11"/>
      <c r="AO196" s="10"/>
      <c r="AP196" s="10"/>
      <c r="AQ196" s="10"/>
      <c r="AR196" s="10"/>
      <c r="AS196" s="10"/>
      <c r="AT196" s="10"/>
      <c r="AU196" s="10"/>
      <c r="AV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L196" s="28"/>
      <c r="FM196" s="28"/>
      <c r="FN196" s="28"/>
      <c r="FO196" s="28"/>
      <c r="FP196" s="28"/>
      <c r="FQ196" s="28"/>
      <c r="FR196" s="28"/>
      <c r="GQ196">
        <v>1</v>
      </c>
      <c r="GR196">
        <v>1</v>
      </c>
      <c r="GS196">
        <v>1</v>
      </c>
      <c r="GT196">
        <v>2</v>
      </c>
      <c r="GU196">
        <v>2</v>
      </c>
    </row>
    <row r="197" spans="1:203" x14ac:dyDescent="0.25">
      <c r="A197" s="5" t="s">
        <v>256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4"/>
      <c r="V197" s="4"/>
      <c r="X197" s="4"/>
      <c r="Y197" s="4"/>
      <c r="Z197" s="4"/>
      <c r="AA197" s="4"/>
      <c r="AB197" s="4"/>
      <c r="AC197" s="4"/>
      <c r="AD197" s="4"/>
      <c r="AE197" s="4"/>
      <c r="AF197" s="15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>
        <v>3</v>
      </c>
      <c r="CV197" s="10">
        <v>3</v>
      </c>
      <c r="CW197" s="10">
        <v>3</v>
      </c>
      <c r="CX197" s="10">
        <v>3</v>
      </c>
      <c r="CY197" s="10">
        <v>3</v>
      </c>
      <c r="CZ197" s="10">
        <v>3</v>
      </c>
      <c r="DA197" s="10">
        <v>3</v>
      </c>
      <c r="DB197" s="10">
        <v>3</v>
      </c>
      <c r="DC197" s="10">
        <v>3</v>
      </c>
      <c r="DD197" s="22">
        <v>2</v>
      </c>
      <c r="DE197" s="22">
        <v>2</v>
      </c>
      <c r="DF197" s="22">
        <v>2</v>
      </c>
      <c r="DG197" s="22">
        <v>2</v>
      </c>
      <c r="DH197" s="22">
        <v>2</v>
      </c>
      <c r="DI197" s="22">
        <v>2</v>
      </c>
      <c r="DJ197" s="22">
        <v>2</v>
      </c>
      <c r="DK197" s="22">
        <v>2</v>
      </c>
      <c r="DL197">
        <v>3</v>
      </c>
      <c r="DM197">
        <v>3</v>
      </c>
      <c r="DN197">
        <v>4</v>
      </c>
      <c r="DO197">
        <v>4</v>
      </c>
      <c r="DP197">
        <v>4</v>
      </c>
      <c r="DQ197">
        <v>3</v>
      </c>
      <c r="DR197">
        <v>3</v>
      </c>
      <c r="DS197">
        <v>3</v>
      </c>
      <c r="DT197">
        <v>3</v>
      </c>
      <c r="DU197">
        <v>3</v>
      </c>
      <c r="DV197">
        <v>3</v>
      </c>
      <c r="DW197">
        <v>3</v>
      </c>
      <c r="DX197">
        <v>3</v>
      </c>
      <c r="DY197">
        <v>3</v>
      </c>
      <c r="DZ197">
        <v>3</v>
      </c>
      <c r="EA197">
        <v>3</v>
      </c>
      <c r="EB197">
        <v>3</v>
      </c>
      <c r="EC197">
        <v>3</v>
      </c>
      <c r="ED197">
        <v>3</v>
      </c>
      <c r="EE197">
        <v>3</v>
      </c>
      <c r="EF197">
        <v>3</v>
      </c>
      <c r="EG197">
        <v>3</v>
      </c>
      <c r="EH197">
        <v>3</v>
      </c>
      <c r="EI197">
        <v>3</v>
      </c>
      <c r="EJ197">
        <v>3</v>
      </c>
      <c r="EK197">
        <v>3</v>
      </c>
      <c r="EL197">
        <v>3</v>
      </c>
      <c r="EM197">
        <v>3</v>
      </c>
      <c r="EN197">
        <v>3</v>
      </c>
      <c r="EO197">
        <v>3</v>
      </c>
      <c r="EP197">
        <v>3</v>
      </c>
      <c r="EQ197" s="1">
        <v>3</v>
      </c>
      <c r="ER197" s="1">
        <v>3</v>
      </c>
      <c r="ES197" s="1">
        <v>3</v>
      </c>
      <c r="ET197" s="1">
        <v>3</v>
      </c>
      <c r="EU197" s="1">
        <v>3</v>
      </c>
      <c r="EV197" s="1">
        <v>3</v>
      </c>
      <c r="EW197" s="1">
        <v>3</v>
      </c>
      <c r="EX197" s="1">
        <v>3</v>
      </c>
      <c r="EY197" s="1">
        <v>3</v>
      </c>
      <c r="EZ197" s="1">
        <v>3</v>
      </c>
      <c r="FA197" s="1">
        <v>3</v>
      </c>
      <c r="FB197" s="1">
        <v>2</v>
      </c>
      <c r="FC197" s="1">
        <v>2</v>
      </c>
      <c r="FD197" s="1">
        <v>2</v>
      </c>
      <c r="FE197" s="1">
        <v>2</v>
      </c>
      <c r="FF197" s="1">
        <v>2</v>
      </c>
      <c r="FG197" s="1">
        <v>2</v>
      </c>
      <c r="FH197" s="1">
        <v>2</v>
      </c>
      <c r="FI197" s="1">
        <v>2</v>
      </c>
      <c r="FJ197" s="1">
        <v>2</v>
      </c>
      <c r="FK197" s="1">
        <v>2</v>
      </c>
      <c r="FL197" s="28">
        <v>2</v>
      </c>
      <c r="FM197" s="28">
        <v>2</v>
      </c>
      <c r="FN197" s="28">
        <v>2</v>
      </c>
      <c r="FO197" s="28">
        <v>2</v>
      </c>
      <c r="FP197" s="28">
        <v>2</v>
      </c>
      <c r="FQ197" s="28">
        <v>2</v>
      </c>
      <c r="FR197" s="28">
        <v>2</v>
      </c>
      <c r="FS197" s="28">
        <v>2</v>
      </c>
      <c r="FT197" s="28">
        <v>2</v>
      </c>
      <c r="FU197">
        <v>2</v>
      </c>
      <c r="FV197">
        <v>2</v>
      </c>
      <c r="FW197">
        <v>2</v>
      </c>
      <c r="FX197">
        <v>2</v>
      </c>
      <c r="FY197">
        <v>2</v>
      </c>
      <c r="FZ197">
        <v>2</v>
      </c>
      <c r="GA197">
        <v>2</v>
      </c>
      <c r="GB197">
        <v>2</v>
      </c>
      <c r="GC197">
        <v>2</v>
      </c>
      <c r="GD197">
        <v>2</v>
      </c>
      <c r="GE197">
        <v>2</v>
      </c>
      <c r="GF197">
        <v>2</v>
      </c>
      <c r="GG197">
        <v>2</v>
      </c>
      <c r="GH197">
        <v>2</v>
      </c>
      <c r="GI197">
        <v>2</v>
      </c>
      <c r="GJ197">
        <v>2</v>
      </c>
      <c r="GK197">
        <v>2</v>
      </c>
      <c r="GL197">
        <v>2</v>
      </c>
      <c r="GM197">
        <v>2</v>
      </c>
      <c r="GN197">
        <v>2</v>
      </c>
      <c r="GO197">
        <v>2</v>
      </c>
      <c r="GP197">
        <v>2</v>
      </c>
      <c r="GQ197">
        <v>2</v>
      </c>
      <c r="GR197">
        <v>2</v>
      </c>
      <c r="GS197">
        <v>2</v>
      </c>
      <c r="GT197">
        <v>2</v>
      </c>
      <c r="GU197">
        <v>2</v>
      </c>
    </row>
    <row r="198" spans="1:203" x14ac:dyDescent="0.25">
      <c r="A198" s="2" t="s">
        <v>107</v>
      </c>
      <c r="I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>
        <v>1</v>
      </c>
      <c r="AD198" s="1">
        <v>1</v>
      </c>
      <c r="AE198" s="1">
        <v>1</v>
      </c>
      <c r="AF198" s="1">
        <v>1</v>
      </c>
      <c r="AG198" s="10">
        <v>1</v>
      </c>
      <c r="AH198" s="10">
        <v>2</v>
      </c>
      <c r="AI198" s="10">
        <v>2</v>
      </c>
      <c r="AJ198" s="10">
        <v>2</v>
      </c>
      <c r="AK198" s="10">
        <v>2</v>
      </c>
      <c r="AL198" s="10">
        <v>2</v>
      </c>
      <c r="AM198" s="10">
        <v>2</v>
      </c>
      <c r="AN198" s="10">
        <v>2</v>
      </c>
      <c r="AO198" s="10">
        <v>2</v>
      </c>
      <c r="AP198" s="10">
        <v>2</v>
      </c>
      <c r="AQ198" s="10">
        <v>2</v>
      </c>
      <c r="AR198" s="10">
        <v>2</v>
      </c>
      <c r="AS198" s="10">
        <v>2</v>
      </c>
      <c r="AT198" s="10">
        <v>2</v>
      </c>
      <c r="AU198" s="10">
        <v>2</v>
      </c>
      <c r="AV198" s="10">
        <v>2</v>
      </c>
      <c r="AW198" s="10">
        <v>2</v>
      </c>
      <c r="AX198" s="10">
        <v>2</v>
      </c>
      <c r="AY198" s="10">
        <v>2</v>
      </c>
      <c r="AZ198" s="10">
        <v>2</v>
      </c>
      <c r="BA198" s="10">
        <v>2</v>
      </c>
      <c r="BB198" s="10">
        <v>2</v>
      </c>
      <c r="BC198" s="10">
        <v>2</v>
      </c>
      <c r="BD198" s="10">
        <v>2</v>
      </c>
      <c r="BE198" s="10">
        <v>2</v>
      </c>
      <c r="BF198" s="10">
        <v>2</v>
      </c>
      <c r="BG198" s="10">
        <v>2</v>
      </c>
      <c r="BH198" s="10">
        <v>2</v>
      </c>
      <c r="BI198" s="10">
        <v>2</v>
      </c>
      <c r="BJ198" s="10">
        <v>2</v>
      </c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GS198">
        <v>1</v>
      </c>
      <c r="GT198">
        <v>1</v>
      </c>
      <c r="GU198">
        <v>2</v>
      </c>
    </row>
    <row r="199" spans="1:203" ht="32.1" customHeight="1" x14ac:dyDescent="0.25">
      <c r="A199" s="2" t="s">
        <v>183</v>
      </c>
      <c r="I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0"/>
      <c r="BZ199" s="10"/>
      <c r="CA199" s="10"/>
      <c r="CB199" s="10"/>
      <c r="CC199" s="10"/>
      <c r="CD199" s="10">
        <v>1</v>
      </c>
      <c r="CE199" s="10">
        <v>1</v>
      </c>
      <c r="CF199" s="10">
        <v>1</v>
      </c>
      <c r="CG199" s="10">
        <v>1</v>
      </c>
      <c r="CH199" s="10">
        <v>1</v>
      </c>
      <c r="CI199" s="10">
        <v>1</v>
      </c>
      <c r="CJ199" s="10">
        <v>1</v>
      </c>
      <c r="CK199" s="10">
        <v>1</v>
      </c>
      <c r="CL199" s="10">
        <v>1</v>
      </c>
      <c r="CM199" s="10">
        <v>1</v>
      </c>
      <c r="CN199" s="1">
        <v>1</v>
      </c>
      <c r="CO199" s="1">
        <v>1</v>
      </c>
      <c r="CP199" s="1">
        <v>1</v>
      </c>
      <c r="CQ199" s="1">
        <v>1</v>
      </c>
      <c r="CR199" s="1">
        <v>1</v>
      </c>
      <c r="CS199" s="1">
        <v>1</v>
      </c>
      <c r="CT199" s="1">
        <v>1</v>
      </c>
      <c r="CU199" s="1">
        <v>1</v>
      </c>
      <c r="CV199" s="1">
        <v>1</v>
      </c>
      <c r="CW199" s="1">
        <v>1</v>
      </c>
      <c r="CX199" s="1">
        <v>1</v>
      </c>
      <c r="CY199" s="1">
        <v>1</v>
      </c>
      <c r="CZ199" s="1">
        <v>1</v>
      </c>
      <c r="DA199" s="21"/>
      <c r="DB199" s="21"/>
      <c r="DC199" s="21"/>
      <c r="DD199" s="21"/>
      <c r="DE199" s="21"/>
      <c r="DF199" s="21"/>
      <c r="DG199" s="15"/>
      <c r="DH199" s="15"/>
      <c r="DI199" s="15"/>
      <c r="DJ199" s="15"/>
      <c r="DK199" s="15"/>
      <c r="DL199" s="1">
        <v>1</v>
      </c>
      <c r="DM199" s="1">
        <v>1</v>
      </c>
      <c r="DN199">
        <v>1</v>
      </c>
      <c r="DO199">
        <v>1</v>
      </c>
      <c r="DP199">
        <v>1</v>
      </c>
      <c r="DQ199">
        <v>1</v>
      </c>
      <c r="DR199" s="1">
        <v>1</v>
      </c>
      <c r="DS199" s="1">
        <v>1</v>
      </c>
      <c r="DT199" s="1">
        <v>2</v>
      </c>
      <c r="DU199" s="1">
        <v>2</v>
      </c>
      <c r="DV199" s="1">
        <v>2</v>
      </c>
      <c r="DW199" s="1">
        <v>2</v>
      </c>
      <c r="DX199" s="1">
        <v>2</v>
      </c>
      <c r="DY199" s="1">
        <v>2</v>
      </c>
      <c r="DZ199" s="1">
        <v>2</v>
      </c>
      <c r="EA199" s="1">
        <v>2</v>
      </c>
      <c r="EB199" s="1">
        <v>2</v>
      </c>
      <c r="EC199" s="1">
        <v>2</v>
      </c>
      <c r="ED199" s="1">
        <v>2</v>
      </c>
      <c r="EE199" s="1">
        <v>2</v>
      </c>
      <c r="EF199" s="1">
        <v>2</v>
      </c>
      <c r="EG199" s="1">
        <v>2</v>
      </c>
      <c r="EH199" s="1">
        <v>2</v>
      </c>
      <c r="EI199" s="1">
        <v>2</v>
      </c>
      <c r="EJ199" s="1">
        <v>2</v>
      </c>
      <c r="EK199" s="1">
        <v>2</v>
      </c>
      <c r="EL199" s="1">
        <v>2</v>
      </c>
      <c r="EM199" s="1">
        <v>2</v>
      </c>
      <c r="EN199" s="1">
        <v>2</v>
      </c>
      <c r="EO199" s="1">
        <v>2</v>
      </c>
      <c r="EP199" s="1">
        <v>2</v>
      </c>
      <c r="EQ199" s="1">
        <v>2</v>
      </c>
      <c r="ER199" s="1">
        <v>2</v>
      </c>
      <c r="ES199" s="1">
        <v>2</v>
      </c>
      <c r="ET199" s="1">
        <v>2</v>
      </c>
      <c r="EU199" s="1">
        <v>2</v>
      </c>
      <c r="EV199" s="1">
        <v>2</v>
      </c>
      <c r="EW199" s="1">
        <v>2</v>
      </c>
      <c r="EX199" s="1">
        <v>2</v>
      </c>
      <c r="EY199" s="1">
        <v>2</v>
      </c>
      <c r="EZ199" s="1">
        <v>2</v>
      </c>
      <c r="FA199" s="1">
        <v>2</v>
      </c>
      <c r="FB199" s="1">
        <v>2</v>
      </c>
      <c r="FC199" s="1">
        <v>2</v>
      </c>
      <c r="FD199" s="1">
        <v>2</v>
      </c>
      <c r="FE199" s="27">
        <v>2</v>
      </c>
      <c r="FF199" s="27">
        <v>2</v>
      </c>
      <c r="FG199" s="1">
        <v>2</v>
      </c>
      <c r="FH199" s="1">
        <v>2</v>
      </c>
      <c r="FI199" s="1">
        <v>2</v>
      </c>
      <c r="FJ199" s="1">
        <v>2</v>
      </c>
      <c r="FK199" s="1">
        <v>2</v>
      </c>
      <c r="FL199" s="28">
        <v>2</v>
      </c>
      <c r="FM199" s="28">
        <v>2</v>
      </c>
      <c r="FN199" s="28">
        <v>2</v>
      </c>
      <c r="FO199" s="28">
        <v>1</v>
      </c>
      <c r="FP199" s="28">
        <v>1</v>
      </c>
      <c r="FQ199" s="28">
        <v>1</v>
      </c>
      <c r="FR199" s="28">
        <v>1</v>
      </c>
      <c r="FS199">
        <v>1</v>
      </c>
      <c r="FT199">
        <v>1</v>
      </c>
      <c r="FU199">
        <v>1</v>
      </c>
      <c r="FV199">
        <v>1</v>
      </c>
      <c r="FW199">
        <v>1</v>
      </c>
      <c r="FX199">
        <v>1</v>
      </c>
      <c r="FY199">
        <v>1</v>
      </c>
      <c r="FZ199">
        <v>1</v>
      </c>
      <c r="GA199">
        <v>1</v>
      </c>
      <c r="GB199">
        <v>1</v>
      </c>
      <c r="GC199">
        <v>1</v>
      </c>
      <c r="GD199">
        <v>1</v>
      </c>
      <c r="GE199">
        <v>1</v>
      </c>
      <c r="GF199">
        <v>1</v>
      </c>
      <c r="GG199">
        <v>1</v>
      </c>
      <c r="GH199">
        <v>1</v>
      </c>
      <c r="GI199">
        <v>1</v>
      </c>
      <c r="GJ199">
        <v>1</v>
      </c>
      <c r="GK199">
        <v>1</v>
      </c>
      <c r="GL199">
        <v>1</v>
      </c>
      <c r="GM199">
        <v>1</v>
      </c>
      <c r="GN199">
        <v>1</v>
      </c>
      <c r="GO199">
        <v>1</v>
      </c>
      <c r="GP199">
        <v>1</v>
      </c>
      <c r="GQ199">
        <v>1</v>
      </c>
      <c r="GR199">
        <v>2</v>
      </c>
      <c r="GS199">
        <v>2</v>
      </c>
      <c r="GT199">
        <v>2</v>
      </c>
      <c r="GU199">
        <v>2</v>
      </c>
    </row>
    <row r="200" spans="1:203" x14ac:dyDescent="0.25">
      <c r="A200" s="2" t="s">
        <v>273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12"/>
      <c r="AE200" s="12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10"/>
      <c r="AT200" s="10"/>
      <c r="AU200" s="10"/>
      <c r="AV200" s="10"/>
      <c r="AW200" s="10"/>
      <c r="AX200" s="10"/>
      <c r="AY200" s="10"/>
      <c r="AZ200" s="10"/>
      <c r="BA200" s="10"/>
      <c r="DD200" s="22"/>
      <c r="DE200" s="22"/>
      <c r="DF200" s="22"/>
      <c r="DG200" s="22"/>
      <c r="DH200" s="22"/>
      <c r="DI200" s="22"/>
      <c r="DJ200" s="22"/>
      <c r="DK200" s="22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L200" s="28"/>
      <c r="FM200" s="28"/>
      <c r="FN200" s="28"/>
      <c r="FO200" s="28"/>
      <c r="FP200" s="28"/>
      <c r="FQ200" s="28"/>
      <c r="FR200" s="28">
        <v>1</v>
      </c>
      <c r="FS200">
        <v>1</v>
      </c>
      <c r="FT200">
        <v>1</v>
      </c>
      <c r="FU200">
        <v>1</v>
      </c>
      <c r="FV200">
        <v>1</v>
      </c>
      <c r="FW200">
        <v>1</v>
      </c>
      <c r="FX200">
        <v>1</v>
      </c>
      <c r="FY200">
        <v>1</v>
      </c>
      <c r="FZ200">
        <v>1</v>
      </c>
      <c r="GA200">
        <v>1</v>
      </c>
      <c r="GB200">
        <v>1</v>
      </c>
      <c r="GC200">
        <v>1</v>
      </c>
      <c r="GD200">
        <v>1</v>
      </c>
      <c r="GE200">
        <v>1</v>
      </c>
      <c r="GF200">
        <v>1</v>
      </c>
      <c r="GG200">
        <v>1</v>
      </c>
      <c r="GH200">
        <v>1</v>
      </c>
      <c r="GI200">
        <v>1</v>
      </c>
      <c r="GJ200">
        <v>1</v>
      </c>
      <c r="GK200">
        <v>1</v>
      </c>
      <c r="GL200">
        <v>1</v>
      </c>
      <c r="GM200">
        <v>1</v>
      </c>
      <c r="GN200">
        <v>1</v>
      </c>
      <c r="GO200">
        <v>1</v>
      </c>
      <c r="GP200">
        <v>1</v>
      </c>
      <c r="GQ200">
        <v>1</v>
      </c>
      <c r="GR200">
        <v>1</v>
      </c>
      <c r="GS200">
        <v>1</v>
      </c>
      <c r="GT200">
        <v>1</v>
      </c>
      <c r="GU200">
        <v>1</v>
      </c>
    </row>
    <row r="201" spans="1:203" x14ac:dyDescent="0.25">
      <c r="A201" s="2" t="s">
        <v>210</v>
      </c>
      <c r="FG201"/>
      <c r="FH201"/>
      <c r="FI201"/>
      <c r="FJ201"/>
      <c r="FK201"/>
      <c r="FN201" s="28">
        <v>1</v>
      </c>
      <c r="FO201" s="28">
        <v>1</v>
      </c>
      <c r="FP201" s="28">
        <v>1</v>
      </c>
      <c r="FQ201" s="28">
        <v>1</v>
      </c>
      <c r="FR201" s="28">
        <v>1</v>
      </c>
      <c r="FS201">
        <v>1</v>
      </c>
      <c r="FT201">
        <v>1</v>
      </c>
      <c r="FU201">
        <v>1</v>
      </c>
      <c r="FV201">
        <v>1</v>
      </c>
      <c r="FW201">
        <v>1</v>
      </c>
      <c r="FX201">
        <v>1</v>
      </c>
      <c r="FY201">
        <v>1</v>
      </c>
      <c r="FZ201">
        <v>1</v>
      </c>
      <c r="GA201">
        <v>1</v>
      </c>
      <c r="GB201">
        <v>1</v>
      </c>
      <c r="GC201">
        <v>1</v>
      </c>
      <c r="GD201">
        <v>1</v>
      </c>
      <c r="GE201">
        <v>1</v>
      </c>
      <c r="GF201">
        <v>1</v>
      </c>
      <c r="GG201">
        <v>1</v>
      </c>
      <c r="GH201">
        <v>1</v>
      </c>
      <c r="GI201">
        <v>1</v>
      </c>
      <c r="GJ201">
        <v>1</v>
      </c>
      <c r="GK201">
        <v>1</v>
      </c>
      <c r="GL201">
        <v>1</v>
      </c>
      <c r="GM201">
        <v>1</v>
      </c>
      <c r="GN201">
        <v>1</v>
      </c>
      <c r="GO201">
        <v>1</v>
      </c>
      <c r="GP201">
        <v>1</v>
      </c>
      <c r="GQ201">
        <v>1</v>
      </c>
      <c r="GR201">
        <v>1</v>
      </c>
      <c r="GS201">
        <v>1</v>
      </c>
      <c r="GT201">
        <v>1</v>
      </c>
      <c r="GU201">
        <v>1</v>
      </c>
    </row>
    <row r="202" spans="1:203" ht="32.1" customHeight="1" x14ac:dyDescent="0.25">
      <c r="A202" s="2" t="s">
        <v>294</v>
      </c>
      <c r="S202" s="3"/>
      <c r="Z202" s="3"/>
      <c r="AD202" s="9"/>
      <c r="AE202" s="9"/>
      <c r="AF202" s="9"/>
      <c r="AG202" s="9"/>
      <c r="AH202" s="9"/>
      <c r="AI202" s="9"/>
      <c r="AJ202" s="9"/>
      <c r="AK202" s="9"/>
      <c r="AL202" s="9"/>
      <c r="AM202" s="11"/>
      <c r="AN202" s="9"/>
      <c r="AO202" s="9"/>
      <c r="AP202" s="9"/>
      <c r="AQ202" s="9"/>
      <c r="AR202" s="9"/>
      <c r="AS202" s="10"/>
      <c r="AT202" s="10"/>
      <c r="AU202" s="9"/>
      <c r="AV202" s="10"/>
      <c r="AW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22"/>
      <c r="DE202" s="22"/>
      <c r="DF202" s="22"/>
      <c r="DG202" s="22"/>
      <c r="DH202" s="22"/>
      <c r="DI202" s="22"/>
      <c r="DJ202" s="22"/>
      <c r="DK202" s="22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L202" s="28"/>
      <c r="FM202" s="28"/>
      <c r="FN202" s="28"/>
      <c r="FO202" s="28"/>
      <c r="FP202" s="28"/>
      <c r="FQ202" s="28"/>
      <c r="FR202" s="28"/>
      <c r="GS202">
        <v>1</v>
      </c>
      <c r="GT202">
        <v>1</v>
      </c>
      <c r="GU202">
        <v>1</v>
      </c>
    </row>
    <row r="203" spans="1:203" ht="32.1" customHeight="1" x14ac:dyDescent="0.25">
      <c r="A203" s="2" t="s">
        <v>140</v>
      </c>
      <c r="R203" s="1"/>
      <c r="S203" s="1"/>
      <c r="T203" s="1"/>
      <c r="U203" s="1"/>
      <c r="V203" s="1"/>
      <c r="W203" s="3"/>
      <c r="X203" s="1"/>
      <c r="Y203" s="1"/>
      <c r="Z203" s="1"/>
      <c r="AA203" s="1"/>
      <c r="AB203" s="1"/>
      <c r="AC203" s="1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>
        <v>1</v>
      </c>
      <c r="AZ203" s="10">
        <v>1</v>
      </c>
      <c r="BA203" s="10">
        <v>1</v>
      </c>
      <c r="BB203" s="10">
        <v>1</v>
      </c>
      <c r="BC203" s="10">
        <v>1</v>
      </c>
      <c r="BD203" s="10">
        <v>1</v>
      </c>
      <c r="BE203" s="10">
        <v>1</v>
      </c>
      <c r="BF203" s="10">
        <v>1</v>
      </c>
      <c r="BG203" s="10">
        <v>1</v>
      </c>
      <c r="BH203" s="10">
        <v>1</v>
      </c>
      <c r="BI203" s="10">
        <v>1</v>
      </c>
      <c r="BJ203" s="10">
        <v>1</v>
      </c>
      <c r="BK203" s="10">
        <v>1</v>
      </c>
      <c r="BL203" s="10">
        <v>1</v>
      </c>
      <c r="BM203" s="10">
        <v>1</v>
      </c>
      <c r="BN203" s="10">
        <v>1</v>
      </c>
      <c r="BO203" s="10">
        <v>1</v>
      </c>
      <c r="BP203" s="10">
        <v>1</v>
      </c>
      <c r="BQ203" s="10">
        <v>1</v>
      </c>
      <c r="BR203" s="10">
        <v>1</v>
      </c>
      <c r="BS203" s="10">
        <v>1</v>
      </c>
      <c r="BT203" s="10">
        <v>1</v>
      </c>
      <c r="BU203" s="10">
        <v>1</v>
      </c>
      <c r="BV203" s="10">
        <v>1</v>
      </c>
      <c r="BW203" s="10">
        <v>1</v>
      </c>
      <c r="BX203" s="10">
        <v>1</v>
      </c>
      <c r="BY203" s="10">
        <v>1</v>
      </c>
      <c r="BZ203" s="10">
        <v>1</v>
      </c>
      <c r="CA203" s="10">
        <v>1</v>
      </c>
      <c r="CB203" s="10">
        <v>1</v>
      </c>
      <c r="CC203" s="10">
        <v>1</v>
      </c>
      <c r="CD203" s="10">
        <v>1</v>
      </c>
      <c r="CE203" s="10">
        <v>1</v>
      </c>
      <c r="CF203" s="10">
        <v>1</v>
      </c>
      <c r="CG203" s="10">
        <v>1</v>
      </c>
      <c r="CH203" s="10">
        <v>1</v>
      </c>
      <c r="CI203" s="10">
        <v>1</v>
      </c>
      <c r="CJ203" s="10">
        <v>1</v>
      </c>
      <c r="CK203" s="10">
        <v>1</v>
      </c>
      <c r="CL203" s="10">
        <v>1</v>
      </c>
      <c r="CM203" s="10">
        <v>1</v>
      </c>
      <c r="CN203" s="10">
        <v>1</v>
      </c>
      <c r="CO203" s="10">
        <v>1</v>
      </c>
      <c r="CP203" s="10">
        <v>1</v>
      </c>
      <c r="CQ203" s="10">
        <v>1</v>
      </c>
      <c r="CR203" s="10">
        <v>1</v>
      </c>
      <c r="CS203" s="10">
        <v>1</v>
      </c>
      <c r="CT203" s="10">
        <v>1</v>
      </c>
      <c r="CU203" s="10">
        <v>1</v>
      </c>
      <c r="CV203" s="10">
        <v>1</v>
      </c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15"/>
      <c r="DH203" s="23">
        <v>1</v>
      </c>
      <c r="DI203" s="23">
        <v>1</v>
      </c>
      <c r="DJ203" s="23">
        <v>1</v>
      </c>
      <c r="DK203" s="23">
        <v>1</v>
      </c>
      <c r="DL203">
        <v>1</v>
      </c>
      <c r="DM203">
        <v>1</v>
      </c>
      <c r="DN203">
        <v>1</v>
      </c>
      <c r="DO203">
        <v>1</v>
      </c>
      <c r="DP203">
        <v>1</v>
      </c>
      <c r="DQ203">
        <v>1</v>
      </c>
      <c r="DR203">
        <v>1</v>
      </c>
      <c r="DS203">
        <v>1</v>
      </c>
      <c r="DT203">
        <v>1</v>
      </c>
      <c r="DU203">
        <v>1</v>
      </c>
      <c r="DV203">
        <v>1</v>
      </c>
      <c r="DW203">
        <v>1</v>
      </c>
      <c r="DX203">
        <v>1</v>
      </c>
      <c r="DY203">
        <v>1</v>
      </c>
      <c r="DZ203">
        <v>1</v>
      </c>
      <c r="EA203">
        <v>1</v>
      </c>
      <c r="EB203">
        <v>1</v>
      </c>
      <c r="EC203">
        <v>1</v>
      </c>
      <c r="ED203">
        <v>1</v>
      </c>
      <c r="EE203">
        <v>1</v>
      </c>
      <c r="EF203">
        <v>1</v>
      </c>
      <c r="EG203">
        <v>1</v>
      </c>
      <c r="EH203">
        <v>1</v>
      </c>
      <c r="EI203">
        <v>1</v>
      </c>
      <c r="ER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>
        <v>1</v>
      </c>
      <c r="FH203" s="1">
        <v>1</v>
      </c>
      <c r="FI203" s="1">
        <v>1</v>
      </c>
      <c r="FJ203" s="1">
        <v>1</v>
      </c>
      <c r="FK203" s="1">
        <v>1</v>
      </c>
      <c r="FL203" s="28">
        <v>1</v>
      </c>
      <c r="FM203" s="28">
        <v>1</v>
      </c>
      <c r="FN203" s="28">
        <v>1</v>
      </c>
      <c r="FO203" s="28">
        <v>1</v>
      </c>
      <c r="FP203" s="28">
        <v>1</v>
      </c>
      <c r="FQ203" s="28">
        <v>1</v>
      </c>
      <c r="FR203" s="28">
        <v>1</v>
      </c>
      <c r="FS203">
        <v>1</v>
      </c>
      <c r="FT203">
        <v>1</v>
      </c>
      <c r="FU203">
        <v>1</v>
      </c>
      <c r="FV203">
        <v>1</v>
      </c>
      <c r="FW203">
        <v>1</v>
      </c>
      <c r="FX203">
        <v>1</v>
      </c>
      <c r="FY203">
        <v>1</v>
      </c>
      <c r="FZ203">
        <v>1</v>
      </c>
      <c r="GA203">
        <v>1</v>
      </c>
      <c r="GB203">
        <v>1</v>
      </c>
      <c r="GC203">
        <v>1</v>
      </c>
      <c r="GD203">
        <v>1</v>
      </c>
      <c r="GE203">
        <v>1</v>
      </c>
      <c r="GF203">
        <v>1</v>
      </c>
      <c r="GG203">
        <v>1</v>
      </c>
      <c r="GH203">
        <v>1</v>
      </c>
      <c r="GI203">
        <v>1</v>
      </c>
      <c r="GJ203">
        <v>1</v>
      </c>
      <c r="GK203">
        <v>1</v>
      </c>
      <c r="GL203">
        <v>1</v>
      </c>
      <c r="GM203">
        <v>1</v>
      </c>
      <c r="GN203">
        <v>1</v>
      </c>
      <c r="GO203">
        <v>1</v>
      </c>
      <c r="GP203">
        <v>1</v>
      </c>
      <c r="GQ203">
        <v>1</v>
      </c>
      <c r="GR203">
        <v>1</v>
      </c>
      <c r="GS203">
        <v>1</v>
      </c>
      <c r="GT203">
        <v>1</v>
      </c>
      <c r="GU203">
        <v>1</v>
      </c>
    </row>
    <row r="204" spans="1:203" ht="32.1" customHeight="1" x14ac:dyDescent="0.25">
      <c r="A204" s="5" t="s">
        <v>116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0"/>
      <c r="AE204" s="10"/>
      <c r="AF204" s="10"/>
      <c r="AG204" s="10"/>
      <c r="AH204" s="10"/>
      <c r="AI204" s="10">
        <v>1</v>
      </c>
      <c r="AJ204" s="10">
        <v>1</v>
      </c>
      <c r="AK204" s="10">
        <v>1</v>
      </c>
      <c r="AL204" s="10">
        <v>1</v>
      </c>
      <c r="AM204" s="10">
        <v>1</v>
      </c>
      <c r="AN204" s="10">
        <v>1</v>
      </c>
      <c r="AO204" s="10">
        <v>1</v>
      </c>
      <c r="AP204" s="10">
        <v>1</v>
      </c>
      <c r="AQ204" s="10">
        <v>1</v>
      </c>
      <c r="AR204" s="10">
        <v>1</v>
      </c>
      <c r="AS204" s="10">
        <v>1</v>
      </c>
      <c r="AT204" s="10">
        <v>1</v>
      </c>
      <c r="AU204" s="10">
        <v>1</v>
      </c>
      <c r="AV204" s="10">
        <v>1</v>
      </c>
      <c r="AW204" s="10">
        <v>1</v>
      </c>
      <c r="AX204" s="10">
        <v>1</v>
      </c>
      <c r="AY204" s="10">
        <v>1</v>
      </c>
      <c r="AZ204" s="10">
        <v>1</v>
      </c>
      <c r="BA204" s="10">
        <v>1</v>
      </c>
      <c r="BB204" s="10">
        <v>1</v>
      </c>
      <c r="BC204" s="10">
        <v>1</v>
      </c>
      <c r="BD204" s="10">
        <v>1</v>
      </c>
      <c r="BE204" s="10">
        <v>1</v>
      </c>
      <c r="BF204" s="10">
        <v>1</v>
      </c>
      <c r="BG204" s="10">
        <v>1</v>
      </c>
      <c r="BH204" s="10">
        <v>1</v>
      </c>
      <c r="BI204" s="10">
        <v>1</v>
      </c>
      <c r="BJ204" s="10">
        <v>1</v>
      </c>
      <c r="BK204" s="10">
        <v>1</v>
      </c>
      <c r="BL204" s="10">
        <v>1</v>
      </c>
      <c r="BM204" s="10">
        <v>1</v>
      </c>
      <c r="BN204" s="10">
        <v>1</v>
      </c>
      <c r="BO204" s="10">
        <v>1</v>
      </c>
      <c r="BP204" s="10">
        <v>1</v>
      </c>
      <c r="BQ204" s="10">
        <v>1</v>
      </c>
      <c r="BR204" s="10">
        <v>1</v>
      </c>
      <c r="BS204" s="10">
        <v>1</v>
      </c>
      <c r="BT204" s="10">
        <v>1</v>
      </c>
      <c r="BU204" s="10">
        <v>1</v>
      </c>
      <c r="BV204" s="10">
        <v>1</v>
      </c>
      <c r="BW204" s="10">
        <v>1</v>
      </c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>
        <v>1</v>
      </c>
      <c r="DR204">
        <v>1</v>
      </c>
      <c r="DS204">
        <v>1</v>
      </c>
      <c r="DT204">
        <v>1</v>
      </c>
      <c r="DU204">
        <v>1</v>
      </c>
      <c r="DV204">
        <v>1</v>
      </c>
      <c r="DW204">
        <v>1</v>
      </c>
      <c r="DX204">
        <v>1</v>
      </c>
      <c r="DY204">
        <v>1</v>
      </c>
      <c r="DZ204">
        <v>1</v>
      </c>
      <c r="EA204">
        <v>1</v>
      </c>
      <c r="EB204">
        <v>1</v>
      </c>
      <c r="EC204">
        <v>1</v>
      </c>
      <c r="ED204">
        <v>1</v>
      </c>
      <c r="EE204">
        <v>1</v>
      </c>
      <c r="EF204">
        <v>1</v>
      </c>
      <c r="EG204">
        <v>1</v>
      </c>
      <c r="EH204">
        <v>1</v>
      </c>
      <c r="EI204">
        <v>1</v>
      </c>
      <c r="EJ204">
        <v>1</v>
      </c>
      <c r="EK204">
        <v>1</v>
      </c>
      <c r="EL204">
        <v>1</v>
      </c>
      <c r="EM204">
        <v>1</v>
      </c>
      <c r="EN204">
        <v>1</v>
      </c>
      <c r="EO204">
        <v>1</v>
      </c>
      <c r="EP204">
        <v>1</v>
      </c>
      <c r="EQ204">
        <v>1</v>
      </c>
      <c r="ER204" s="1">
        <v>1</v>
      </c>
      <c r="ES204" s="1">
        <v>1</v>
      </c>
      <c r="ET204" s="1">
        <v>1</v>
      </c>
      <c r="EU204" s="1">
        <v>1</v>
      </c>
      <c r="EV204" s="1">
        <v>1</v>
      </c>
      <c r="EW204" s="1">
        <v>1</v>
      </c>
      <c r="EX204" s="1">
        <v>1</v>
      </c>
      <c r="EY204" s="1">
        <v>1</v>
      </c>
      <c r="EZ204" s="1">
        <v>1</v>
      </c>
      <c r="FA204" s="1">
        <v>1</v>
      </c>
      <c r="FB204" s="1">
        <v>1</v>
      </c>
      <c r="FC204" s="1">
        <v>1</v>
      </c>
      <c r="FD204" s="1">
        <v>1</v>
      </c>
      <c r="FE204" s="1">
        <v>1</v>
      </c>
      <c r="FF204" s="1">
        <v>1</v>
      </c>
      <c r="FG204" s="1">
        <v>1</v>
      </c>
      <c r="FH204" s="1">
        <v>1</v>
      </c>
      <c r="FI204" s="1">
        <v>1</v>
      </c>
      <c r="FJ204" s="1">
        <v>1</v>
      </c>
      <c r="FK204" s="1">
        <v>1</v>
      </c>
      <c r="FL204" s="28">
        <v>1</v>
      </c>
      <c r="FM204" s="28">
        <v>1</v>
      </c>
      <c r="FN204" s="28">
        <v>1</v>
      </c>
      <c r="FO204" s="28">
        <v>1</v>
      </c>
      <c r="FP204" s="28">
        <v>1</v>
      </c>
      <c r="FQ204" s="28">
        <v>1</v>
      </c>
      <c r="FR204" s="28">
        <v>1</v>
      </c>
      <c r="FS204">
        <v>1</v>
      </c>
      <c r="FT204">
        <v>1</v>
      </c>
      <c r="FU204">
        <v>1</v>
      </c>
      <c r="FV204">
        <v>1</v>
      </c>
      <c r="FW204">
        <v>1</v>
      </c>
      <c r="FX204">
        <v>1</v>
      </c>
      <c r="FY204">
        <v>1</v>
      </c>
      <c r="FZ204">
        <v>1</v>
      </c>
      <c r="GA204">
        <v>1</v>
      </c>
      <c r="GB204">
        <v>11</v>
      </c>
      <c r="GC204">
        <v>1</v>
      </c>
      <c r="GD204">
        <v>1</v>
      </c>
      <c r="GE204">
        <v>1</v>
      </c>
      <c r="GF204">
        <v>1</v>
      </c>
      <c r="GG204">
        <v>1</v>
      </c>
      <c r="GH204">
        <v>1</v>
      </c>
      <c r="GI204">
        <v>1</v>
      </c>
      <c r="GJ204">
        <v>1</v>
      </c>
      <c r="GK204">
        <v>1</v>
      </c>
      <c r="GL204">
        <v>1</v>
      </c>
      <c r="GM204">
        <v>1</v>
      </c>
      <c r="GN204">
        <v>1</v>
      </c>
      <c r="GO204">
        <v>1</v>
      </c>
      <c r="GP204">
        <v>1</v>
      </c>
      <c r="GQ204">
        <v>1</v>
      </c>
      <c r="GR204">
        <v>1</v>
      </c>
      <c r="GS204">
        <v>1</v>
      </c>
      <c r="GT204">
        <v>1</v>
      </c>
      <c r="GU204">
        <v>1</v>
      </c>
    </row>
    <row r="205" spans="1:203" x14ac:dyDescent="0.25">
      <c r="A205" s="2" t="s">
        <v>193</v>
      </c>
      <c r="R205" s="1"/>
      <c r="S205" s="3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0"/>
      <c r="AE205" s="10"/>
      <c r="AF205" s="10"/>
      <c r="AG205" s="10"/>
      <c r="AH205" s="10"/>
      <c r="AI205" s="10"/>
      <c r="AJ205" s="10"/>
      <c r="AK205" s="10"/>
      <c r="AL205" s="10"/>
      <c r="AM205" s="11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1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F205" s="10"/>
      <c r="CG205" s="10"/>
      <c r="CH205" s="10"/>
      <c r="CI205" s="10"/>
      <c r="CJ205">
        <v>1</v>
      </c>
      <c r="CK205">
        <v>1</v>
      </c>
      <c r="CL205">
        <v>1</v>
      </c>
      <c r="CM205">
        <v>1</v>
      </c>
      <c r="CN205" s="10">
        <v>2</v>
      </c>
      <c r="CO205" s="10">
        <v>2</v>
      </c>
      <c r="CP205" s="10">
        <v>2</v>
      </c>
      <c r="CQ205" s="10">
        <v>2</v>
      </c>
      <c r="CR205" s="10">
        <v>2</v>
      </c>
      <c r="CS205" s="10">
        <v>2</v>
      </c>
      <c r="CT205" s="10">
        <v>2</v>
      </c>
      <c r="CU205" s="10">
        <v>2</v>
      </c>
      <c r="CV205" s="10">
        <v>2</v>
      </c>
      <c r="CW205" s="10">
        <v>2</v>
      </c>
      <c r="CX205" s="10">
        <v>2</v>
      </c>
      <c r="CY205" s="10">
        <v>2</v>
      </c>
      <c r="CZ205" s="10">
        <v>2</v>
      </c>
      <c r="DA205">
        <v>2</v>
      </c>
      <c r="DB205" s="10">
        <v>2</v>
      </c>
      <c r="DC205" s="10">
        <v>2</v>
      </c>
      <c r="DD205" s="22">
        <v>2</v>
      </c>
      <c r="DE205" s="22">
        <v>2</v>
      </c>
      <c r="DF205" s="22">
        <v>2</v>
      </c>
      <c r="DG205" s="22">
        <v>2</v>
      </c>
      <c r="DH205" s="22">
        <v>2</v>
      </c>
      <c r="DI205" s="22">
        <v>2</v>
      </c>
      <c r="DJ205" s="22">
        <v>2</v>
      </c>
      <c r="DK205" s="22">
        <v>2</v>
      </c>
      <c r="DL205">
        <v>2</v>
      </c>
      <c r="DM205">
        <v>2</v>
      </c>
      <c r="DN205">
        <v>3</v>
      </c>
      <c r="DO205">
        <v>3</v>
      </c>
      <c r="DP205">
        <v>3</v>
      </c>
      <c r="DQ205">
        <v>3</v>
      </c>
      <c r="DR205">
        <v>3</v>
      </c>
      <c r="DS205">
        <v>3</v>
      </c>
      <c r="DT205">
        <v>3</v>
      </c>
      <c r="DU205">
        <v>3</v>
      </c>
      <c r="DV205">
        <v>3</v>
      </c>
      <c r="DW205">
        <v>3</v>
      </c>
      <c r="DX205">
        <v>3</v>
      </c>
      <c r="DY205">
        <v>3</v>
      </c>
      <c r="DZ205">
        <v>3</v>
      </c>
      <c r="EA205">
        <v>3</v>
      </c>
      <c r="EB205">
        <v>3</v>
      </c>
      <c r="EC205">
        <v>3</v>
      </c>
      <c r="ED205">
        <v>3</v>
      </c>
      <c r="EE205">
        <v>3</v>
      </c>
      <c r="EF205">
        <v>3</v>
      </c>
      <c r="EG205">
        <v>3</v>
      </c>
      <c r="EH205">
        <v>3</v>
      </c>
      <c r="EI205">
        <v>3</v>
      </c>
      <c r="EJ205">
        <v>3</v>
      </c>
      <c r="EK205">
        <v>3</v>
      </c>
      <c r="EL205">
        <v>3</v>
      </c>
      <c r="EM205">
        <v>3</v>
      </c>
      <c r="EN205">
        <v>3</v>
      </c>
      <c r="EO205">
        <v>3</v>
      </c>
      <c r="EP205">
        <v>3</v>
      </c>
      <c r="EQ205">
        <v>3</v>
      </c>
      <c r="ER205">
        <v>3</v>
      </c>
      <c r="ES205">
        <v>3</v>
      </c>
      <c r="ET205">
        <v>3</v>
      </c>
      <c r="EU205" s="1">
        <v>3</v>
      </c>
      <c r="EV205" s="1">
        <v>3</v>
      </c>
      <c r="EW205" s="1">
        <v>3</v>
      </c>
      <c r="EX205" s="1">
        <v>3</v>
      </c>
      <c r="EY205" s="1">
        <v>3</v>
      </c>
      <c r="EZ205" s="1">
        <v>3</v>
      </c>
      <c r="FA205" s="1">
        <v>3</v>
      </c>
      <c r="FB205" s="1">
        <v>3</v>
      </c>
      <c r="FC205" s="1">
        <v>3</v>
      </c>
      <c r="FD205" s="1">
        <v>3</v>
      </c>
      <c r="FE205" s="1">
        <v>3</v>
      </c>
      <c r="FF205" s="1">
        <v>3</v>
      </c>
      <c r="FG205" s="1">
        <v>3</v>
      </c>
      <c r="FH205" s="1">
        <v>3</v>
      </c>
      <c r="FI205" s="1">
        <v>3</v>
      </c>
      <c r="FJ205" s="1">
        <v>3</v>
      </c>
      <c r="FK205" s="1">
        <v>3</v>
      </c>
      <c r="FL205" s="28">
        <v>3</v>
      </c>
      <c r="FM205" s="28">
        <v>3</v>
      </c>
      <c r="FN205" s="28">
        <v>3</v>
      </c>
      <c r="FO205" s="28">
        <v>3</v>
      </c>
      <c r="FP205" s="28">
        <v>3</v>
      </c>
      <c r="FQ205" s="28">
        <v>3</v>
      </c>
      <c r="FR205" s="28">
        <v>3</v>
      </c>
      <c r="FS205">
        <v>3</v>
      </c>
      <c r="FT205">
        <v>3</v>
      </c>
      <c r="FU205">
        <v>3</v>
      </c>
      <c r="FV205">
        <v>3</v>
      </c>
      <c r="FW205">
        <v>3</v>
      </c>
      <c r="FX205">
        <v>3</v>
      </c>
      <c r="FY205">
        <v>3</v>
      </c>
      <c r="FZ205">
        <v>3</v>
      </c>
      <c r="GA205">
        <v>3</v>
      </c>
      <c r="GB205">
        <v>3</v>
      </c>
      <c r="GC205">
        <v>3</v>
      </c>
      <c r="GD205">
        <v>3</v>
      </c>
      <c r="GE205">
        <v>3</v>
      </c>
      <c r="GF205">
        <v>3</v>
      </c>
      <c r="GG205">
        <v>3</v>
      </c>
      <c r="GH205">
        <v>3</v>
      </c>
      <c r="GI205">
        <v>3</v>
      </c>
      <c r="GJ205">
        <v>3</v>
      </c>
      <c r="GK205">
        <v>3</v>
      </c>
      <c r="GL205">
        <v>1</v>
      </c>
      <c r="GM205">
        <v>1</v>
      </c>
      <c r="GN205">
        <v>1</v>
      </c>
      <c r="GO205">
        <v>1</v>
      </c>
      <c r="GP205">
        <v>1</v>
      </c>
      <c r="GQ205">
        <v>1</v>
      </c>
      <c r="GR205">
        <v>1</v>
      </c>
      <c r="GS205">
        <v>1</v>
      </c>
      <c r="GT205">
        <v>1</v>
      </c>
      <c r="GU205">
        <v>1</v>
      </c>
    </row>
    <row r="206" spans="1:203" ht="30" x14ac:dyDescent="0.25">
      <c r="A206" s="5" t="s">
        <v>295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P206" s="10"/>
      <c r="CQ206" s="10"/>
      <c r="CR206" s="10"/>
      <c r="CS206" s="10"/>
      <c r="CT206" s="10"/>
      <c r="CU206" s="10"/>
      <c r="CV206" s="10"/>
      <c r="CW206" s="10"/>
      <c r="CY206" s="10"/>
      <c r="CZ206" s="10"/>
      <c r="DA206" s="10"/>
      <c r="DB206" s="10"/>
      <c r="DC206" s="10"/>
      <c r="DD206" s="22"/>
      <c r="DE206" s="22"/>
      <c r="DF206" s="22"/>
      <c r="DG206" s="22"/>
      <c r="DH206" s="22"/>
      <c r="DI206" s="22"/>
      <c r="DJ206" s="22"/>
      <c r="DK206" s="22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L206" s="28"/>
      <c r="FM206" s="28"/>
      <c r="FN206" s="28"/>
      <c r="FO206" s="28"/>
      <c r="FP206" s="28"/>
      <c r="FQ206" s="28"/>
      <c r="FR206" s="28"/>
      <c r="GT206">
        <v>1</v>
      </c>
      <c r="GU206">
        <v>1</v>
      </c>
    </row>
    <row r="207" spans="1:203" ht="30" x14ac:dyDescent="0.25">
      <c r="A207" s="5" t="s">
        <v>131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>
        <v>1</v>
      </c>
      <c r="AR207" s="10">
        <v>1</v>
      </c>
      <c r="AS207" s="9">
        <v>1</v>
      </c>
      <c r="AT207" s="10">
        <v>1</v>
      </c>
      <c r="AU207" s="10">
        <v>1</v>
      </c>
      <c r="AV207" s="10">
        <v>1</v>
      </c>
      <c r="AW207" s="10">
        <v>1</v>
      </c>
      <c r="AX207" s="10">
        <v>1</v>
      </c>
      <c r="AY207" s="10">
        <v>1</v>
      </c>
      <c r="AZ207" s="10">
        <v>1</v>
      </c>
      <c r="BA207" s="10">
        <v>1</v>
      </c>
      <c r="BB207" s="10">
        <v>1</v>
      </c>
      <c r="BC207" s="10">
        <v>1</v>
      </c>
      <c r="BD207" s="10">
        <v>1</v>
      </c>
      <c r="BE207" s="10">
        <v>1</v>
      </c>
      <c r="BF207" s="10">
        <v>1</v>
      </c>
      <c r="BG207" s="10">
        <v>1</v>
      </c>
      <c r="BH207" s="10">
        <v>1</v>
      </c>
      <c r="BI207" s="10">
        <v>1</v>
      </c>
      <c r="BJ207" s="10">
        <v>1</v>
      </c>
      <c r="BK207" s="10">
        <v>1</v>
      </c>
      <c r="BL207" s="10">
        <v>1</v>
      </c>
      <c r="BM207" s="10">
        <v>1</v>
      </c>
      <c r="BN207" s="10">
        <v>1</v>
      </c>
      <c r="BO207" s="10">
        <v>1</v>
      </c>
      <c r="BP207" s="10">
        <v>1</v>
      </c>
      <c r="BQ207" s="10">
        <v>1</v>
      </c>
      <c r="BR207" s="10">
        <v>1</v>
      </c>
      <c r="BS207" s="10">
        <v>1</v>
      </c>
      <c r="BT207" s="10">
        <v>1</v>
      </c>
      <c r="BU207" s="10">
        <v>1</v>
      </c>
      <c r="BV207" s="10">
        <v>1</v>
      </c>
      <c r="BW207" s="10">
        <v>1</v>
      </c>
      <c r="BX207" s="10">
        <v>1</v>
      </c>
      <c r="BY207" s="10">
        <v>1</v>
      </c>
      <c r="BZ207" s="10">
        <v>1</v>
      </c>
      <c r="CA207" s="10">
        <v>1</v>
      </c>
      <c r="CB207" s="10">
        <v>1</v>
      </c>
      <c r="CC207" s="10">
        <v>1</v>
      </c>
      <c r="CD207" s="10">
        <v>1</v>
      </c>
      <c r="CE207" s="10">
        <v>1</v>
      </c>
      <c r="CF207" s="10">
        <v>1</v>
      </c>
      <c r="CG207" s="10">
        <v>1</v>
      </c>
      <c r="CH207" s="10">
        <v>1</v>
      </c>
      <c r="CI207" s="10">
        <v>1</v>
      </c>
      <c r="CJ207" s="10">
        <v>1</v>
      </c>
      <c r="CK207" s="10">
        <v>1</v>
      </c>
      <c r="CL207" s="10">
        <v>1</v>
      </c>
      <c r="CM207" s="10">
        <v>1</v>
      </c>
      <c r="CN207" s="10">
        <v>1</v>
      </c>
      <c r="CO207" s="10">
        <v>1</v>
      </c>
      <c r="CP207" s="10">
        <v>1</v>
      </c>
      <c r="CQ207" s="10">
        <v>1</v>
      </c>
      <c r="CR207" s="10">
        <v>1</v>
      </c>
      <c r="CS207" s="10">
        <v>1</v>
      </c>
      <c r="CT207" s="10">
        <v>1</v>
      </c>
      <c r="CU207" s="10">
        <v>1</v>
      </c>
      <c r="CV207" s="10">
        <v>1</v>
      </c>
      <c r="CW207" s="10">
        <v>1</v>
      </c>
      <c r="CX207" s="10">
        <v>1</v>
      </c>
      <c r="CY207" s="10">
        <v>1</v>
      </c>
      <c r="CZ207" s="10">
        <v>1</v>
      </c>
      <c r="DA207" s="10">
        <v>1</v>
      </c>
      <c r="DB207" s="10">
        <v>1</v>
      </c>
      <c r="DC207" s="10">
        <v>1</v>
      </c>
      <c r="DD207" s="22">
        <v>1</v>
      </c>
      <c r="DE207" s="22">
        <v>1</v>
      </c>
      <c r="DF207" s="22">
        <v>1</v>
      </c>
      <c r="DG207" s="22">
        <v>1</v>
      </c>
      <c r="DH207" s="22">
        <v>1</v>
      </c>
      <c r="DI207" s="22">
        <v>1</v>
      </c>
      <c r="DJ207" s="22">
        <v>1</v>
      </c>
      <c r="DK207" s="22">
        <v>1</v>
      </c>
      <c r="DL207">
        <v>1</v>
      </c>
      <c r="DM207">
        <v>1</v>
      </c>
      <c r="DN207">
        <v>1</v>
      </c>
      <c r="DO207">
        <v>1</v>
      </c>
      <c r="DP207">
        <v>1</v>
      </c>
      <c r="DQ207">
        <v>1</v>
      </c>
      <c r="DR207">
        <v>1</v>
      </c>
      <c r="DS207">
        <v>1</v>
      </c>
      <c r="DT207">
        <v>1</v>
      </c>
      <c r="DU207">
        <v>1</v>
      </c>
      <c r="DV207">
        <v>1</v>
      </c>
      <c r="DW207" s="21"/>
      <c r="DX207" s="21"/>
      <c r="DY207" s="21"/>
      <c r="EF207">
        <v>1</v>
      </c>
      <c r="EG207">
        <v>1</v>
      </c>
      <c r="EH207">
        <v>1</v>
      </c>
      <c r="EI207">
        <v>1</v>
      </c>
      <c r="EJ207">
        <v>1</v>
      </c>
      <c r="EK207">
        <v>1</v>
      </c>
      <c r="EL207">
        <v>1</v>
      </c>
      <c r="EM207">
        <v>1</v>
      </c>
      <c r="EN207">
        <v>1</v>
      </c>
      <c r="EO207">
        <v>1</v>
      </c>
      <c r="EP207">
        <v>1</v>
      </c>
      <c r="EQ207">
        <v>1</v>
      </c>
      <c r="ER207">
        <v>1</v>
      </c>
      <c r="ES207">
        <v>1</v>
      </c>
      <c r="ET207">
        <v>1</v>
      </c>
      <c r="EU207" s="1">
        <v>1</v>
      </c>
      <c r="EV207" s="1">
        <v>1</v>
      </c>
      <c r="EW207" s="1">
        <v>1</v>
      </c>
      <c r="EX207" s="1">
        <v>1</v>
      </c>
      <c r="EY207" s="1">
        <v>1</v>
      </c>
      <c r="EZ207" s="1">
        <v>1</v>
      </c>
      <c r="FA207" s="1">
        <v>1</v>
      </c>
      <c r="FB207" s="1">
        <v>1</v>
      </c>
      <c r="FC207" s="1">
        <v>1</v>
      </c>
      <c r="FD207" s="1">
        <v>1</v>
      </c>
      <c r="FE207" s="1">
        <v>1</v>
      </c>
      <c r="FF207" s="1">
        <v>1</v>
      </c>
      <c r="GN207">
        <v>1</v>
      </c>
      <c r="GO207">
        <v>1</v>
      </c>
      <c r="GP207">
        <v>1</v>
      </c>
      <c r="GQ207">
        <v>1</v>
      </c>
      <c r="GR207">
        <v>1</v>
      </c>
      <c r="GS207">
        <v>1</v>
      </c>
      <c r="GT207">
        <v>2</v>
      </c>
      <c r="GU207">
        <v>1</v>
      </c>
    </row>
    <row r="208" spans="1:203" ht="30" x14ac:dyDescent="0.25">
      <c r="A208" s="2" t="s">
        <v>278</v>
      </c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22"/>
      <c r="DE208" s="22"/>
      <c r="DF208" s="22"/>
      <c r="DG208" s="22"/>
      <c r="DH208" s="22"/>
      <c r="DI208" s="22"/>
      <c r="DJ208" s="22"/>
      <c r="DK208" s="22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L208" s="28"/>
      <c r="FM208" s="28"/>
      <c r="FN208" s="28"/>
      <c r="FO208" s="28"/>
      <c r="FP208" s="28"/>
      <c r="FQ208" s="28"/>
      <c r="FR208" s="28"/>
      <c r="FS208">
        <v>1</v>
      </c>
      <c r="FT208">
        <v>1</v>
      </c>
      <c r="FU208">
        <v>1</v>
      </c>
      <c r="FV208">
        <v>1</v>
      </c>
      <c r="FW208">
        <v>1</v>
      </c>
      <c r="FX208">
        <v>1</v>
      </c>
      <c r="FY208">
        <v>1</v>
      </c>
      <c r="FZ208">
        <v>1</v>
      </c>
      <c r="GA208">
        <v>1</v>
      </c>
      <c r="GB208">
        <v>1</v>
      </c>
      <c r="GC208">
        <v>1</v>
      </c>
      <c r="GD208">
        <v>1</v>
      </c>
      <c r="GE208">
        <v>1</v>
      </c>
      <c r="GF208">
        <v>1</v>
      </c>
      <c r="GG208">
        <v>1</v>
      </c>
      <c r="GH208">
        <v>1</v>
      </c>
      <c r="GI208">
        <v>1</v>
      </c>
      <c r="GJ208">
        <v>1</v>
      </c>
      <c r="GK208">
        <v>1</v>
      </c>
      <c r="GL208">
        <v>1</v>
      </c>
      <c r="GM208">
        <v>1</v>
      </c>
      <c r="GN208">
        <v>1</v>
      </c>
      <c r="GO208">
        <v>1</v>
      </c>
      <c r="GP208">
        <v>1</v>
      </c>
      <c r="GQ208">
        <v>1</v>
      </c>
      <c r="GR208">
        <v>1</v>
      </c>
      <c r="GS208">
        <v>1</v>
      </c>
      <c r="GT208">
        <v>1</v>
      </c>
      <c r="GU208">
        <v>1</v>
      </c>
    </row>
    <row r="209" spans="1:203" ht="32.1" customHeight="1" x14ac:dyDescent="0.25">
      <c r="A209" s="2" t="s">
        <v>95</v>
      </c>
      <c r="B209">
        <v>1</v>
      </c>
      <c r="C209">
        <v>1</v>
      </c>
      <c r="D209">
        <v>1</v>
      </c>
      <c r="E209">
        <v>1</v>
      </c>
      <c r="F209">
        <v>1</v>
      </c>
      <c r="G209">
        <v>1</v>
      </c>
      <c r="H209">
        <v>1</v>
      </c>
      <c r="I209">
        <v>1</v>
      </c>
      <c r="J209">
        <v>1</v>
      </c>
      <c r="K209">
        <v>1</v>
      </c>
      <c r="L209">
        <v>1</v>
      </c>
      <c r="M209">
        <v>1</v>
      </c>
      <c r="N209">
        <v>1</v>
      </c>
      <c r="O209">
        <v>1</v>
      </c>
      <c r="P209">
        <v>1</v>
      </c>
      <c r="Q209">
        <v>1</v>
      </c>
      <c r="R209" s="1">
        <v>1</v>
      </c>
      <c r="S209" s="1">
        <v>1</v>
      </c>
      <c r="T209" s="1">
        <v>1</v>
      </c>
      <c r="U209" s="1">
        <v>1</v>
      </c>
      <c r="V209" s="1">
        <v>1</v>
      </c>
      <c r="W209" s="1">
        <v>1</v>
      </c>
      <c r="X209" s="1">
        <v>1</v>
      </c>
      <c r="Y209" s="1">
        <v>1</v>
      </c>
      <c r="Z209" s="1">
        <v>1</v>
      </c>
      <c r="AA209" s="1">
        <v>1</v>
      </c>
      <c r="AB209" s="4"/>
      <c r="AC209" s="4"/>
      <c r="AD209" s="12"/>
      <c r="AE209" s="12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21"/>
      <c r="DD209" s="21"/>
      <c r="DE209" s="21"/>
      <c r="DF209" s="21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GR209">
        <v>1</v>
      </c>
      <c r="GS209">
        <v>1</v>
      </c>
      <c r="GT209">
        <v>1</v>
      </c>
      <c r="GU209">
        <v>1</v>
      </c>
    </row>
    <row r="210" spans="1:203" ht="32.1" customHeight="1" x14ac:dyDescent="0.25">
      <c r="A210" s="2" t="s">
        <v>57</v>
      </c>
      <c r="J210">
        <v>1</v>
      </c>
      <c r="K210">
        <v>1</v>
      </c>
      <c r="L210">
        <v>1</v>
      </c>
      <c r="M210">
        <v>1</v>
      </c>
      <c r="N210">
        <v>1</v>
      </c>
      <c r="O210">
        <v>1</v>
      </c>
      <c r="P210">
        <v>1</v>
      </c>
      <c r="Q210">
        <v>1</v>
      </c>
      <c r="R210" s="1">
        <v>1</v>
      </c>
      <c r="S210" s="1">
        <v>1</v>
      </c>
      <c r="T210" s="1">
        <v>1</v>
      </c>
      <c r="U210" s="1">
        <v>1</v>
      </c>
      <c r="V210" s="1">
        <v>1</v>
      </c>
      <c r="W210" s="1">
        <v>1</v>
      </c>
      <c r="X210" s="1">
        <v>1</v>
      </c>
      <c r="Y210" s="1">
        <v>1</v>
      </c>
      <c r="Z210" s="1">
        <v>1</v>
      </c>
      <c r="AA210" s="1">
        <v>1</v>
      </c>
      <c r="AB210" s="1">
        <v>1</v>
      </c>
      <c r="AC210" s="1">
        <v>1</v>
      </c>
      <c r="AD210" s="12"/>
      <c r="AE210" s="12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21"/>
      <c r="DD210" s="21"/>
      <c r="DE210" s="21"/>
      <c r="DF210" s="21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GI210">
        <v>1</v>
      </c>
      <c r="GJ210">
        <v>1</v>
      </c>
      <c r="GK210">
        <v>1</v>
      </c>
      <c r="GL210">
        <v>1</v>
      </c>
      <c r="GM210">
        <v>1</v>
      </c>
      <c r="GN210">
        <v>1</v>
      </c>
      <c r="GO210">
        <v>1</v>
      </c>
      <c r="GP210">
        <v>1</v>
      </c>
      <c r="GQ210">
        <v>1</v>
      </c>
      <c r="GR210">
        <v>1</v>
      </c>
      <c r="GS210">
        <v>1</v>
      </c>
      <c r="GT210">
        <v>1</v>
      </c>
      <c r="GU210">
        <v>1</v>
      </c>
    </row>
    <row r="211" spans="1:203" ht="32.1" customHeight="1" x14ac:dyDescent="0.25">
      <c r="A211" s="2" t="s">
        <v>213</v>
      </c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2"/>
      <c r="AE211" s="12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22">
        <v>1</v>
      </c>
      <c r="CW211" s="10">
        <v>1</v>
      </c>
      <c r="CX211" s="10">
        <v>1</v>
      </c>
      <c r="CY211" s="10">
        <v>1</v>
      </c>
      <c r="CZ211" s="10">
        <v>1</v>
      </c>
      <c r="DA211" s="10">
        <v>1</v>
      </c>
      <c r="DB211" s="10">
        <v>1</v>
      </c>
      <c r="DC211" s="10">
        <v>1</v>
      </c>
      <c r="DD211" s="22">
        <v>1</v>
      </c>
      <c r="DE211" s="22">
        <v>1</v>
      </c>
      <c r="DF211" s="22">
        <v>1</v>
      </c>
      <c r="DG211" s="22">
        <v>1</v>
      </c>
      <c r="DH211" s="22">
        <v>1</v>
      </c>
      <c r="DI211" s="22">
        <v>1</v>
      </c>
      <c r="DJ211" s="22">
        <v>1</v>
      </c>
      <c r="DK211" s="22">
        <v>1</v>
      </c>
      <c r="DL211">
        <v>1</v>
      </c>
      <c r="DM211">
        <v>1</v>
      </c>
      <c r="DN211">
        <v>1</v>
      </c>
      <c r="DO211">
        <v>1</v>
      </c>
      <c r="DP211">
        <v>1</v>
      </c>
      <c r="DQ211">
        <v>1</v>
      </c>
      <c r="DR211">
        <v>1</v>
      </c>
      <c r="DS211">
        <v>1</v>
      </c>
      <c r="DT211">
        <v>1</v>
      </c>
      <c r="DU211">
        <v>1</v>
      </c>
      <c r="DV211">
        <v>1</v>
      </c>
      <c r="DW211">
        <v>1</v>
      </c>
      <c r="DX211">
        <v>1</v>
      </c>
      <c r="DY211">
        <v>1</v>
      </c>
      <c r="DZ211">
        <v>1</v>
      </c>
      <c r="EA211">
        <v>1</v>
      </c>
      <c r="EB211">
        <v>1</v>
      </c>
      <c r="EC211">
        <v>1</v>
      </c>
      <c r="ED211">
        <v>1</v>
      </c>
      <c r="EE211">
        <v>1</v>
      </c>
      <c r="EF211">
        <v>1</v>
      </c>
      <c r="EG211">
        <v>1</v>
      </c>
      <c r="EH211">
        <v>1</v>
      </c>
      <c r="EI211">
        <v>1</v>
      </c>
      <c r="EJ211">
        <v>1</v>
      </c>
      <c r="EK211">
        <v>1</v>
      </c>
      <c r="EL211">
        <v>1</v>
      </c>
      <c r="EM211">
        <v>1</v>
      </c>
      <c r="EN211">
        <v>1</v>
      </c>
      <c r="EO211">
        <v>1</v>
      </c>
      <c r="EP211">
        <v>1</v>
      </c>
      <c r="EQ211">
        <v>1</v>
      </c>
      <c r="ER211">
        <v>1</v>
      </c>
      <c r="ES211">
        <v>1</v>
      </c>
      <c r="ET211">
        <v>1</v>
      </c>
      <c r="EU211" s="1">
        <v>1</v>
      </c>
      <c r="EV211" s="1">
        <v>1</v>
      </c>
      <c r="EW211" s="1">
        <v>1</v>
      </c>
      <c r="EX211" s="1">
        <v>1</v>
      </c>
      <c r="EY211" s="1">
        <v>1</v>
      </c>
      <c r="EZ211" s="1">
        <v>1</v>
      </c>
      <c r="FA211" s="1">
        <v>1</v>
      </c>
      <c r="FB211" s="1">
        <v>1</v>
      </c>
      <c r="FC211" s="1">
        <v>1</v>
      </c>
      <c r="FD211" s="1">
        <v>1</v>
      </c>
      <c r="FE211" s="1">
        <v>1</v>
      </c>
      <c r="FF211" s="1">
        <v>1</v>
      </c>
      <c r="FG211" s="1">
        <v>1</v>
      </c>
      <c r="FH211" s="1">
        <v>1</v>
      </c>
      <c r="FI211" s="1">
        <v>1</v>
      </c>
      <c r="FJ211" s="1">
        <v>1</v>
      </c>
      <c r="FK211" s="1">
        <v>1</v>
      </c>
      <c r="FL211" s="28">
        <v>1</v>
      </c>
      <c r="FM211" s="28">
        <v>1</v>
      </c>
      <c r="FN211" s="28">
        <v>1</v>
      </c>
      <c r="FO211" s="28">
        <v>1</v>
      </c>
      <c r="FP211" s="28">
        <v>1</v>
      </c>
      <c r="FQ211" s="28">
        <v>1</v>
      </c>
      <c r="FR211" s="28">
        <v>1</v>
      </c>
      <c r="FS211">
        <v>1</v>
      </c>
      <c r="FT211">
        <v>1</v>
      </c>
      <c r="FU211">
        <v>1</v>
      </c>
      <c r="FV211">
        <v>1</v>
      </c>
      <c r="FW211">
        <v>1</v>
      </c>
      <c r="FX211">
        <v>1</v>
      </c>
      <c r="FY211">
        <v>1</v>
      </c>
      <c r="FZ211">
        <v>1</v>
      </c>
      <c r="GA211">
        <v>1</v>
      </c>
      <c r="GB211">
        <v>1</v>
      </c>
      <c r="GC211">
        <v>1</v>
      </c>
      <c r="GD211">
        <v>1</v>
      </c>
      <c r="GE211">
        <v>1</v>
      </c>
      <c r="GF211">
        <v>1</v>
      </c>
      <c r="GG211">
        <v>1</v>
      </c>
      <c r="GH211">
        <v>1</v>
      </c>
      <c r="GI211">
        <v>1</v>
      </c>
      <c r="GJ211">
        <v>1</v>
      </c>
      <c r="GK211">
        <v>1</v>
      </c>
      <c r="GL211">
        <v>1</v>
      </c>
      <c r="GM211">
        <v>1</v>
      </c>
      <c r="GN211">
        <v>1</v>
      </c>
      <c r="GO211">
        <v>1</v>
      </c>
      <c r="GP211">
        <v>1</v>
      </c>
      <c r="GQ211">
        <v>1</v>
      </c>
      <c r="GR211">
        <v>1</v>
      </c>
      <c r="GS211">
        <v>1</v>
      </c>
      <c r="GT211">
        <v>1</v>
      </c>
      <c r="GU211">
        <v>1</v>
      </c>
    </row>
    <row r="212" spans="1:203" x14ac:dyDescent="0.25">
      <c r="A212" s="2" t="s">
        <v>249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1"/>
      <c r="Q212" s="1"/>
      <c r="R212" s="1"/>
      <c r="S212" s="1"/>
      <c r="T212" s="1"/>
      <c r="U212" s="3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9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>
        <v>1</v>
      </c>
      <c r="BV212">
        <v>1</v>
      </c>
      <c r="BW212" s="10">
        <v>1</v>
      </c>
      <c r="BX212" s="10">
        <v>1</v>
      </c>
      <c r="BY212" s="10">
        <v>2</v>
      </c>
      <c r="BZ212" s="10">
        <v>2</v>
      </c>
      <c r="CA212" s="10">
        <v>2</v>
      </c>
      <c r="CB212" s="10">
        <v>3</v>
      </c>
      <c r="CC212" s="10">
        <v>2</v>
      </c>
      <c r="CD212" s="10">
        <v>2</v>
      </c>
      <c r="CE212" s="10">
        <v>2</v>
      </c>
      <c r="CF212" s="10">
        <v>2</v>
      </c>
      <c r="CG212" s="10">
        <v>2</v>
      </c>
      <c r="CH212" s="10">
        <v>2</v>
      </c>
      <c r="CI212" s="10">
        <v>2</v>
      </c>
      <c r="CJ212" s="10">
        <v>2</v>
      </c>
      <c r="CK212" s="10">
        <v>2</v>
      </c>
      <c r="CL212" s="10">
        <v>2</v>
      </c>
      <c r="CM212" s="10">
        <v>2</v>
      </c>
      <c r="CN212" s="10">
        <v>2</v>
      </c>
      <c r="CO212" s="10">
        <v>2</v>
      </c>
      <c r="CP212" s="10">
        <v>2</v>
      </c>
      <c r="CQ212" s="10">
        <v>2</v>
      </c>
      <c r="CR212" s="10">
        <v>2</v>
      </c>
      <c r="CS212" s="10">
        <v>2</v>
      </c>
      <c r="CT212" s="10">
        <v>2</v>
      </c>
      <c r="CU212" s="10">
        <v>2</v>
      </c>
      <c r="CV212" s="10">
        <v>2</v>
      </c>
      <c r="CW212" s="22">
        <v>3</v>
      </c>
      <c r="CX212" s="22">
        <v>3</v>
      </c>
      <c r="CY212" s="22">
        <v>3</v>
      </c>
      <c r="CZ212" s="22">
        <v>3</v>
      </c>
      <c r="DA212" s="22">
        <v>3</v>
      </c>
      <c r="DB212" s="22">
        <v>3</v>
      </c>
      <c r="DC212" s="22">
        <v>3</v>
      </c>
      <c r="DD212" s="22">
        <v>2</v>
      </c>
      <c r="DE212">
        <v>2</v>
      </c>
      <c r="DF212" s="22">
        <v>2</v>
      </c>
      <c r="DG212" s="22">
        <v>2</v>
      </c>
      <c r="DH212" s="22">
        <v>3</v>
      </c>
      <c r="DI212" s="22">
        <v>3</v>
      </c>
      <c r="DJ212" s="22">
        <v>3</v>
      </c>
      <c r="DK212" s="22">
        <v>3</v>
      </c>
      <c r="DL212">
        <v>2</v>
      </c>
      <c r="DM212">
        <v>2</v>
      </c>
      <c r="DN212">
        <v>2</v>
      </c>
      <c r="DO212">
        <v>2</v>
      </c>
      <c r="DP212">
        <v>2</v>
      </c>
      <c r="DQ212">
        <v>2</v>
      </c>
      <c r="DR212">
        <v>2</v>
      </c>
      <c r="DS212">
        <v>2</v>
      </c>
      <c r="DT212">
        <v>2</v>
      </c>
      <c r="DU212">
        <v>2</v>
      </c>
      <c r="DV212">
        <v>2</v>
      </c>
      <c r="DW212">
        <v>1</v>
      </c>
      <c r="DX212">
        <v>1</v>
      </c>
      <c r="DY212">
        <v>1</v>
      </c>
      <c r="DZ212">
        <v>1</v>
      </c>
      <c r="EA212">
        <v>1</v>
      </c>
      <c r="EB212">
        <v>1</v>
      </c>
      <c r="EC212">
        <v>1</v>
      </c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O212" s="28"/>
      <c r="FP212" s="28"/>
      <c r="FQ212" s="28"/>
      <c r="FR212" s="28"/>
      <c r="GQ212">
        <v>1</v>
      </c>
      <c r="GR212">
        <v>1</v>
      </c>
      <c r="GS212">
        <v>1</v>
      </c>
      <c r="GT212">
        <v>1</v>
      </c>
      <c r="GU212">
        <v>1</v>
      </c>
    </row>
    <row r="213" spans="1:203" x14ac:dyDescent="0.25">
      <c r="A213" s="2" t="s">
        <v>206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"/>
      <c r="CP213" s="10">
        <v>1</v>
      </c>
      <c r="CQ213">
        <v>1</v>
      </c>
      <c r="CR213" s="10">
        <v>1</v>
      </c>
      <c r="CS213" s="10">
        <v>1</v>
      </c>
      <c r="CT213" s="10">
        <v>1</v>
      </c>
      <c r="CU213" s="10">
        <v>1</v>
      </c>
      <c r="CV213" s="10">
        <v>1</v>
      </c>
      <c r="CW213" s="22">
        <v>1</v>
      </c>
      <c r="CX213" s="22">
        <v>1</v>
      </c>
      <c r="CY213" s="22">
        <v>1</v>
      </c>
      <c r="CZ213" s="22">
        <v>1</v>
      </c>
      <c r="DA213" s="22">
        <v>1</v>
      </c>
      <c r="DB213" s="22">
        <v>1</v>
      </c>
      <c r="DC213" s="22">
        <v>1</v>
      </c>
      <c r="DD213" s="22">
        <v>1</v>
      </c>
      <c r="DE213" s="22">
        <v>1</v>
      </c>
      <c r="DF213" s="22">
        <v>1</v>
      </c>
      <c r="DG213" s="22">
        <v>1</v>
      </c>
      <c r="DH213" s="22">
        <v>1</v>
      </c>
      <c r="DI213" s="22">
        <v>1</v>
      </c>
      <c r="DJ213" s="22">
        <v>1</v>
      </c>
      <c r="DK213" s="22">
        <v>1</v>
      </c>
      <c r="DL213">
        <v>1</v>
      </c>
      <c r="DM213">
        <v>1</v>
      </c>
      <c r="DN213">
        <v>1</v>
      </c>
      <c r="DO213">
        <v>1</v>
      </c>
      <c r="DP213">
        <v>1</v>
      </c>
      <c r="DQ213">
        <v>1</v>
      </c>
      <c r="DR213">
        <v>1</v>
      </c>
      <c r="DS213">
        <v>1</v>
      </c>
      <c r="DT213">
        <v>1</v>
      </c>
      <c r="DU213">
        <v>1</v>
      </c>
      <c r="DV213">
        <v>1</v>
      </c>
      <c r="DW213">
        <v>1</v>
      </c>
      <c r="DX213">
        <v>1</v>
      </c>
      <c r="DY213">
        <v>1</v>
      </c>
      <c r="DZ213">
        <v>1</v>
      </c>
      <c r="EA213">
        <v>1</v>
      </c>
      <c r="EB213">
        <v>1</v>
      </c>
      <c r="EC213">
        <v>1</v>
      </c>
      <c r="ED213">
        <v>1</v>
      </c>
      <c r="EE213">
        <v>1</v>
      </c>
      <c r="EF213">
        <v>1</v>
      </c>
      <c r="EG213">
        <v>1</v>
      </c>
      <c r="EH213">
        <v>1</v>
      </c>
      <c r="EI213">
        <v>1</v>
      </c>
      <c r="EJ213">
        <v>1</v>
      </c>
      <c r="EK213">
        <v>1</v>
      </c>
      <c r="EL213">
        <v>1</v>
      </c>
      <c r="EM213">
        <v>1</v>
      </c>
      <c r="EN213">
        <v>1</v>
      </c>
      <c r="EO213">
        <v>1</v>
      </c>
      <c r="EP213">
        <v>1</v>
      </c>
      <c r="EQ213" s="1">
        <v>1</v>
      </c>
      <c r="ER213" s="1">
        <v>1</v>
      </c>
      <c r="ES213" s="1">
        <v>1</v>
      </c>
      <c r="ET213" s="1">
        <v>1</v>
      </c>
      <c r="EU213" s="1">
        <v>1</v>
      </c>
      <c r="EV213" s="1">
        <v>1</v>
      </c>
      <c r="EW213" s="1">
        <v>1</v>
      </c>
      <c r="EX213" s="1">
        <v>1</v>
      </c>
      <c r="EY213" s="1">
        <v>1</v>
      </c>
      <c r="EZ213" s="1">
        <v>1</v>
      </c>
      <c r="FA213" s="1">
        <v>1</v>
      </c>
      <c r="FB213" s="1">
        <v>1</v>
      </c>
      <c r="FC213" s="1">
        <v>1</v>
      </c>
      <c r="FD213" s="1">
        <v>1</v>
      </c>
      <c r="FE213" s="1">
        <v>1</v>
      </c>
      <c r="FF213" s="1">
        <v>1</v>
      </c>
      <c r="FG213" s="1">
        <v>1</v>
      </c>
      <c r="FH213" s="1">
        <v>1</v>
      </c>
      <c r="FI213" s="1">
        <v>1</v>
      </c>
      <c r="FJ213" s="1">
        <v>1</v>
      </c>
      <c r="FK213" s="1">
        <v>1</v>
      </c>
      <c r="FL213" s="28">
        <v>1</v>
      </c>
      <c r="FM213" s="28">
        <v>1</v>
      </c>
      <c r="FN213" s="28">
        <v>1</v>
      </c>
      <c r="FO213" s="28">
        <v>1</v>
      </c>
      <c r="FP213" s="28">
        <v>1</v>
      </c>
      <c r="FQ213" s="28">
        <v>1</v>
      </c>
      <c r="FR213" s="28">
        <v>1</v>
      </c>
      <c r="FS213" s="28">
        <v>1</v>
      </c>
      <c r="FT213" s="28">
        <v>1</v>
      </c>
      <c r="FU213" s="28">
        <v>1</v>
      </c>
      <c r="FV213">
        <v>1</v>
      </c>
      <c r="FW213">
        <v>1</v>
      </c>
      <c r="FX213" s="28">
        <v>1</v>
      </c>
      <c r="FY213" s="28">
        <v>1</v>
      </c>
      <c r="FZ213" s="28">
        <v>1</v>
      </c>
      <c r="GA213" s="28">
        <v>1</v>
      </c>
      <c r="GB213" s="28">
        <v>1</v>
      </c>
      <c r="GC213">
        <v>1</v>
      </c>
      <c r="GD213">
        <v>1</v>
      </c>
      <c r="GE213">
        <v>1</v>
      </c>
      <c r="GF213">
        <v>1</v>
      </c>
      <c r="GG213">
        <v>1</v>
      </c>
      <c r="GH213">
        <v>1</v>
      </c>
      <c r="GI213">
        <v>1</v>
      </c>
      <c r="GJ213">
        <v>1</v>
      </c>
      <c r="GK213">
        <v>1</v>
      </c>
      <c r="GL213">
        <v>1</v>
      </c>
      <c r="GM213">
        <v>1</v>
      </c>
      <c r="GN213">
        <v>1</v>
      </c>
      <c r="GO213">
        <v>1</v>
      </c>
      <c r="GP213">
        <v>1</v>
      </c>
      <c r="GQ213">
        <v>1</v>
      </c>
      <c r="GR213">
        <v>1</v>
      </c>
      <c r="GS213">
        <v>1</v>
      </c>
      <c r="GT213">
        <v>1</v>
      </c>
      <c r="GU213">
        <v>1</v>
      </c>
    </row>
    <row r="214" spans="1:203" ht="30" x14ac:dyDescent="0.25">
      <c r="A214" s="2" t="s">
        <v>251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0"/>
      <c r="AE214" s="10"/>
      <c r="AF214" s="10"/>
      <c r="AG214" s="10"/>
      <c r="AH214" s="10"/>
      <c r="AI214" s="10"/>
      <c r="AJ214" s="10"/>
      <c r="AK214" s="10"/>
      <c r="AL214" s="10">
        <v>1</v>
      </c>
      <c r="AM214" s="10">
        <v>1</v>
      </c>
      <c r="AN214" s="10">
        <v>1</v>
      </c>
      <c r="AO214" s="10">
        <v>1</v>
      </c>
      <c r="AP214" s="10">
        <v>1</v>
      </c>
      <c r="AQ214" s="10">
        <v>1</v>
      </c>
      <c r="AR214" s="10">
        <v>1</v>
      </c>
      <c r="AS214" s="10">
        <v>1</v>
      </c>
      <c r="AT214" s="10">
        <v>1</v>
      </c>
      <c r="AU214" s="10">
        <v>1</v>
      </c>
      <c r="AV214" s="10">
        <v>1</v>
      </c>
      <c r="AW214" s="10">
        <v>1</v>
      </c>
      <c r="AX214" s="10">
        <v>1</v>
      </c>
      <c r="AY214" s="10">
        <v>1</v>
      </c>
      <c r="AZ214" s="10">
        <v>1</v>
      </c>
      <c r="BA214" s="10">
        <v>1</v>
      </c>
      <c r="BB214" s="10">
        <v>1</v>
      </c>
      <c r="BC214" s="10">
        <v>1</v>
      </c>
      <c r="BD214" s="10">
        <v>1</v>
      </c>
      <c r="BE214" s="10">
        <v>1</v>
      </c>
      <c r="BF214" s="10">
        <v>1</v>
      </c>
      <c r="BG214" s="10">
        <v>1</v>
      </c>
      <c r="BH214" s="10">
        <v>1</v>
      </c>
      <c r="BI214" s="10">
        <v>1</v>
      </c>
      <c r="BJ214" s="10">
        <v>1</v>
      </c>
      <c r="BK214" s="10">
        <v>1</v>
      </c>
      <c r="BL214" s="10">
        <v>1</v>
      </c>
      <c r="BM214" s="10">
        <v>1</v>
      </c>
      <c r="BN214" s="10">
        <v>1</v>
      </c>
      <c r="BO214" s="10">
        <v>1</v>
      </c>
      <c r="BP214" s="10">
        <v>1</v>
      </c>
      <c r="BQ214" s="10">
        <v>1</v>
      </c>
      <c r="BR214" s="10">
        <v>1</v>
      </c>
      <c r="BS214" s="10">
        <v>1</v>
      </c>
      <c r="BT214" s="10">
        <v>1</v>
      </c>
      <c r="BU214" s="10">
        <v>1</v>
      </c>
      <c r="BV214" s="10">
        <v>1</v>
      </c>
      <c r="BW214" s="10">
        <v>1</v>
      </c>
      <c r="BX214" s="10">
        <v>1</v>
      </c>
      <c r="BY214" s="10">
        <v>1</v>
      </c>
      <c r="BZ214" s="10">
        <v>1</v>
      </c>
      <c r="CA214" s="10">
        <v>1</v>
      </c>
      <c r="CB214" s="10">
        <v>1</v>
      </c>
      <c r="CC214" s="10">
        <v>1</v>
      </c>
      <c r="CD214" s="10">
        <v>1</v>
      </c>
      <c r="CE214" s="10">
        <v>1</v>
      </c>
      <c r="CF214" s="10">
        <v>1</v>
      </c>
      <c r="CG214" s="10">
        <v>1</v>
      </c>
      <c r="CH214" s="10">
        <v>1</v>
      </c>
      <c r="CI214" s="10">
        <v>1</v>
      </c>
      <c r="CJ214" s="10">
        <v>1</v>
      </c>
      <c r="CK214" s="10">
        <v>1</v>
      </c>
      <c r="CL214" s="10">
        <v>1</v>
      </c>
      <c r="CM214" s="10">
        <v>1</v>
      </c>
      <c r="CN214" s="10">
        <v>1</v>
      </c>
      <c r="CO214" s="10">
        <v>1</v>
      </c>
      <c r="CP214" s="10">
        <v>1</v>
      </c>
      <c r="CQ214" s="10">
        <v>1</v>
      </c>
      <c r="CR214" s="10">
        <v>1</v>
      </c>
      <c r="CS214" s="10">
        <v>1</v>
      </c>
      <c r="CT214" s="10">
        <v>1</v>
      </c>
      <c r="CU214" s="10">
        <v>1</v>
      </c>
      <c r="CV214" s="10">
        <v>1</v>
      </c>
      <c r="CW214" s="22">
        <v>1</v>
      </c>
      <c r="CX214" s="22">
        <v>1</v>
      </c>
      <c r="CY214" s="22">
        <v>1</v>
      </c>
      <c r="CZ214" s="22">
        <v>1</v>
      </c>
      <c r="DA214" s="22">
        <v>1</v>
      </c>
      <c r="DB214" s="22">
        <v>1</v>
      </c>
      <c r="DC214" s="22">
        <v>1</v>
      </c>
      <c r="DD214">
        <v>1</v>
      </c>
      <c r="DE214" s="22">
        <v>1</v>
      </c>
      <c r="DF214" s="22">
        <v>1</v>
      </c>
      <c r="DG214" s="22">
        <v>1</v>
      </c>
      <c r="DH214" s="22">
        <v>1</v>
      </c>
      <c r="DI214" s="22">
        <v>1</v>
      </c>
      <c r="DJ214" s="22">
        <v>1</v>
      </c>
      <c r="DK214" s="22">
        <v>1</v>
      </c>
      <c r="DL214">
        <v>1</v>
      </c>
      <c r="DM214">
        <v>1</v>
      </c>
      <c r="DN214">
        <v>1</v>
      </c>
      <c r="DO214">
        <v>2</v>
      </c>
      <c r="DP214">
        <v>2</v>
      </c>
      <c r="DQ214">
        <v>2</v>
      </c>
      <c r="DR214">
        <v>2</v>
      </c>
      <c r="DS214">
        <v>3</v>
      </c>
      <c r="DT214">
        <v>3</v>
      </c>
      <c r="DU214">
        <v>3</v>
      </c>
      <c r="DV214">
        <v>3</v>
      </c>
      <c r="DW214">
        <v>3</v>
      </c>
      <c r="DX214">
        <v>3</v>
      </c>
      <c r="DY214">
        <v>3</v>
      </c>
      <c r="DZ214">
        <v>3</v>
      </c>
      <c r="EA214">
        <v>3</v>
      </c>
      <c r="EB214">
        <v>3</v>
      </c>
      <c r="EC214">
        <v>3</v>
      </c>
      <c r="ED214">
        <v>3</v>
      </c>
      <c r="EE214">
        <v>3</v>
      </c>
      <c r="EF214">
        <v>3</v>
      </c>
      <c r="EG214">
        <v>3</v>
      </c>
      <c r="EH214">
        <v>3</v>
      </c>
      <c r="EI214">
        <v>3</v>
      </c>
      <c r="EJ214">
        <v>3</v>
      </c>
      <c r="EK214">
        <v>3</v>
      </c>
      <c r="EL214">
        <v>3</v>
      </c>
      <c r="EM214">
        <v>3</v>
      </c>
      <c r="EN214">
        <v>3</v>
      </c>
      <c r="EO214">
        <v>3</v>
      </c>
      <c r="EP214">
        <v>3</v>
      </c>
      <c r="EQ214" s="1">
        <v>2</v>
      </c>
      <c r="ER214" s="1">
        <v>2</v>
      </c>
      <c r="ES214" s="1">
        <v>2</v>
      </c>
      <c r="ET214" s="1">
        <v>2</v>
      </c>
      <c r="EU214" s="1">
        <v>2</v>
      </c>
      <c r="EV214" s="1">
        <v>2</v>
      </c>
      <c r="EW214" s="1">
        <v>2</v>
      </c>
      <c r="EX214" s="1">
        <v>2</v>
      </c>
      <c r="EY214" s="1">
        <v>2</v>
      </c>
      <c r="EZ214" s="1">
        <v>2</v>
      </c>
      <c r="FA214" s="1">
        <v>2</v>
      </c>
      <c r="FB214" s="1">
        <v>2</v>
      </c>
      <c r="FC214" s="1">
        <v>2</v>
      </c>
      <c r="FD214" s="1">
        <v>2</v>
      </c>
      <c r="FE214" s="1">
        <v>2</v>
      </c>
      <c r="FF214" s="1">
        <v>2</v>
      </c>
      <c r="FG214" s="1">
        <v>1</v>
      </c>
      <c r="FH214" s="1">
        <v>1</v>
      </c>
      <c r="FI214" s="1">
        <v>2</v>
      </c>
      <c r="FJ214" s="1">
        <v>2</v>
      </c>
      <c r="FK214" s="1">
        <v>2</v>
      </c>
      <c r="FL214" s="28">
        <v>2</v>
      </c>
      <c r="FM214" s="28">
        <v>2</v>
      </c>
      <c r="FN214" s="28">
        <v>2</v>
      </c>
      <c r="FO214" s="28">
        <v>2</v>
      </c>
      <c r="FP214" s="28">
        <v>2</v>
      </c>
      <c r="FQ214" s="28">
        <v>2</v>
      </c>
      <c r="FR214" s="28">
        <v>2</v>
      </c>
      <c r="FS214" s="28">
        <v>2</v>
      </c>
      <c r="FT214" s="28">
        <v>2</v>
      </c>
      <c r="FU214" s="28">
        <v>2</v>
      </c>
      <c r="FV214">
        <v>2</v>
      </c>
      <c r="FW214">
        <v>2</v>
      </c>
      <c r="FX214" s="28">
        <v>2</v>
      </c>
      <c r="FY214" s="28">
        <v>2</v>
      </c>
      <c r="FZ214" s="28">
        <v>2</v>
      </c>
      <c r="GA214" s="28">
        <v>2</v>
      </c>
      <c r="GB214" s="28">
        <v>2</v>
      </c>
      <c r="GC214">
        <v>2</v>
      </c>
      <c r="GD214">
        <v>2</v>
      </c>
      <c r="GE214">
        <v>2</v>
      </c>
      <c r="GF214">
        <v>2</v>
      </c>
      <c r="GG214">
        <v>2</v>
      </c>
      <c r="GH214">
        <v>2</v>
      </c>
      <c r="GI214">
        <v>2</v>
      </c>
      <c r="GJ214">
        <v>2</v>
      </c>
      <c r="GK214">
        <v>2</v>
      </c>
      <c r="GL214">
        <v>1</v>
      </c>
      <c r="GM214">
        <v>1</v>
      </c>
      <c r="GN214">
        <v>1</v>
      </c>
      <c r="GO214">
        <v>1</v>
      </c>
      <c r="GP214">
        <v>1</v>
      </c>
      <c r="GQ214">
        <v>1</v>
      </c>
      <c r="GR214">
        <v>1</v>
      </c>
      <c r="GS214">
        <v>1</v>
      </c>
      <c r="GT214">
        <v>1</v>
      </c>
      <c r="GU214">
        <v>1</v>
      </c>
    </row>
    <row r="215" spans="1:203" x14ac:dyDescent="0.25">
      <c r="A215" s="2" t="s">
        <v>254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Y215" s="10"/>
      <c r="AZ215" s="10"/>
      <c r="BA215" s="10"/>
      <c r="BB215" s="10">
        <v>1</v>
      </c>
      <c r="BC215" s="10">
        <v>1</v>
      </c>
      <c r="BD215" s="10">
        <v>1</v>
      </c>
      <c r="BE215" s="10">
        <v>1</v>
      </c>
      <c r="BF215" s="10">
        <v>1</v>
      </c>
      <c r="BG215" s="10">
        <v>1</v>
      </c>
      <c r="BH215" s="10">
        <v>1</v>
      </c>
      <c r="BI215" s="10">
        <v>1</v>
      </c>
      <c r="BJ215" s="10">
        <v>1</v>
      </c>
      <c r="BK215" s="10">
        <v>1</v>
      </c>
      <c r="BL215" s="10">
        <v>1</v>
      </c>
      <c r="BM215" s="10">
        <v>1</v>
      </c>
      <c r="BN215" s="10">
        <v>1</v>
      </c>
      <c r="BO215" s="10">
        <v>1</v>
      </c>
      <c r="BP215" s="10">
        <v>1</v>
      </c>
      <c r="BQ215" s="10">
        <v>1</v>
      </c>
      <c r="BR215" s="10">
        <v>1</v>
      </c>
      <c r="BS215" s="10">
        <v>1</v>
      </c>
      <c r="BT215" s="10">
        <v>1</v>
      </c>
      <c r="BU215" s="10">
        <v>1</v>
      </c>
      <c r="BV215" s="10">
        <v>1</v>
      </c>
      <c r="BW215" s="10">
        <v>1</v>
      </c>
      <c r="BX215" s="10">
        <v>1</v>
      </c>
      <c r="BY215" s="10">
        <v>1</v>
      </c>
      <c r="BZ215" s="10">
        <v>1</v>
      </c>
      <c r="CA215" s="10">
        <v>1</v>
      </c>
      <c r="CB215" s="10">
        <v>1</v>
      </c>
      <c r="CC215" s="10">
        <v>1</v>
      </c>
      <c r="CD215" s="10">
        <v>1</v>
      </c>
      <c r="CE215" s="10">
        <v>1</v>
      </c>
      <c r="CF215" s="10">
        <v>1</v>
      </c>
      <c r="CG215" s="10">
        <v>1</v>
      </c>
      <c r="CH215" s="10">
        <v>1</v>
      </c>
      <c r="CI215" s="10">
        <v>1</v>
      </c>
      <c r="CJ215" s="10">
        <v>1</v>
      </c>
      <c r="CK215" s="10">
        <v>1</v>
      </c>
      <c r="CL215" s="10">
        <v>1</v>
      </c>
      <c r="CM215" s="10">
        <v>1</v>
      </c>
      <c r="CN215" s="10">
        <v>1</v>
      </c>
      <c r="CO215" s="10">
        <v>1</v>
      </c>
      <c r="CP215" s="10">
        <v>1</v>
      </c>
      <c r="CQ215" s="10">
        <v>1</v>
      </c>
      <c r="CR215" s="10">
        <v>1</v>
      </c>
      <c r="CS215" s="10">
        <v>1</v>
      </c>
      <c r="CT215" s="10">
        <v>1</v>
      </c>
      <c r="CU215" s="10">
        <v>1</v>
      </c>
      <c r="CV215" s="10">
        <v>1</v>
      </c>
      <c r="CW215" s="22">
        <v>1</v>
      </c>
      <c r="CX215" s="22">
        <v>1</v>
      </c>
      <c r="CY215" s="22">
        <v>1</v>
      </c>
      <c r="CZ215" s="22">
        <v>1</v>
      </c>
      <c r="DA215" s="22">
        <v>1</v>
      </c>
      <c r="DB215" s="22">
        <v>1</v>
      </c>
      <c r="DC215" s="22">
        <v>1</v>
      </c>
      <c r="DD215" s="22">
        <v>1</v>
      </c>
      <c r="DE215" s="22">
        <v>1</v>
      </c>
      <c r="DF215" s="22">
        <v>1</v>
      </c>
      <c r="DG215" s="22">
        <v>1</v>
      </c>
      <c r="DH215" s="22">
        <v>1</v>
      </c>
      <c r="DI215" s="22">
        <v>1</v>
      </c>
      <c r="DJ215" s="22">
        <v>1</v>
      </c>
      <c r="DK215" s="22">
        <v>1</v>
      </c>
      <c r="DL215">
        <v>1</v>
      </c>
      <c r="DM215">
        <v>1</v>
      </c>
      <c r="DN215">
        <v>1</v>
      </c>
      <c r="DO215">
        <v>1</v>
      </c>
      <c r="DP215">
        <v>1</v>
      </c>
      <c r="DQ215">
        <v>1</v>
      </c>
      <c r="DR215">
        <v>2</v>
      </c>
      <c r="DS215">
        <v>2</v>
      </c>
      <c r="DT215">
        <v>2</v>
      </c>
      <c r="DU215">
        <v>2</v>
      </c>
      <c r="DV215">
        <v>2</v>
      </c>
      <c r="DW215">
        <v>1</v>
      </c>
      <c r="DX215">
        <v>1</v>
      </c>
      <c r="DY215">
        <v>2</v>
      </c>
      <c r="DZ215">
        <v>2</v>
      </c>
      <c r="EA215">
        <v>2</v>
      </c>
      <c r="EB215">
        <v>2</v>
      </c>
      <c r="EC215">
        <v>2</v>
      </c>
      <c r="ED215">
        <v>2</v>
      </c>
      <c r="EE215">
        <v>2</v>
      </c>
      <c r="EF215">
        <v>2</v>
      </c>
      <c r="EG215">
        <v>2</v>
      </c>
      <c r="EH215">
        <v>2</v>
      </c>
      <c r="EI215">
        <v>2</v>
      </c>
      <c r="EJ215">
        <v>2</v>
      </c>
      <c r="EK215">
        <v>2</v>
      </c>
      <c r="EL215">
        <v>2</v>
      </c>
      <c r="EM215">
        <v>2</v>
      </c>
      <c r="EN215">
        <v>2</v>
      </c>
      <c r="EO215">
        <v>2</v>
      </c>
      <c r="EP215">
        <v>2</v>
      </c>
      <c r="EQ215">
        <v>2</v>
      </c>
      <c r="ER215" s="1">
        <v>2</v>
      </c>
      <c r="ES215" s="1">
        <v>2</v>
      </c>
      <c r="ET215" s="1">
        <v>2</v>
      </c>
      <c r="EU215" s="1">
        <v>2</v>
      </c>
      <c r="EV215" s="1">
        <v>2</v>
      </c>
      <c r="EW215" s="1">
        <v>1</v>
      </c>
      <c r="EX215" s="1">
        <v>2</v>
      </c>
      <c r="EY215" s="1">
        <v>1</v>
      </c>
      <c r="EZ215" s="1">
        <v>1</v>
      </c>
      <c r="FA215" s="1">
        <v>1</v>
      </c>
      <c r="FB215" s="1">
        <v>1</v>
      </c>
      <c r="FC215" s="1">
        <v>1</v>
      </c>
      <c r="FD215" s="1">
        <v>1</v>
      </c>
      <c r="FE215" s="1">
        <v>1</v>
      </c>
      <c r="FF215" s="1">
        <v>1</v>
      </c>
      <c r="FG215" s="1">
        <v>8</v>
      </c>
      <c r="FH215" s="1">
        <v>8</v>
      </c>
      <c r="FI215" s="1">
        <v>1</v>
      </c>
      <c r="FJ215" s="1">
        <v>1</v>
      </c>
      <c r="FK215" s="1">
        <v>1</v>
      </c>
      <c r="FL215" s="28">
        <v>1</v>
      </c>
      <c r="FM215" s="28">
        <v>1</v>
      </c>
      <c r="FN215" s="28">
        <v>1</v>
      </c>
      <c r="FO215" s="28">
        <v>1</v>
      </c>
      <c r="FP215" s="28">
        <v>2</v>
      </c>
      <c r="FQ215" s="28">
        <v>2</v>
      </c>
      <c r="FR215" s="28">
        <v>2</v>
      </c>
      <c r="FS215" s="28">
        <v>2</v>
      </c>
      <c r="FT215" s="28">
        <v>2</v>
      </c>
      <c r="FU215" s="28">
        <v>2</v>
      </c>
      <c r="FV215">
        <v>2</v>
      </c>
      <c r="FW215">
        <v>2</v>
      </c>
      <c r="FX215" s="28">
        <v>2</v>
      </c>
      <c r="FY215" s="28">
        <v>2</v>
      </c>
      <c r="FZ215" s="28">
        <v>2</v>
      </c>
      <c r="GA215" s="28">
        <v>2</v>
      </c>
      <c r="GB215" s="28">
        <v>2</v>
      </c>
      <c r="GC215">
        <v>2</v>
      </c>
      <c r="GD215">
        <v>2</v>
      </c>
      <c r="GE215">
        <v>2</v>
      </c>
      <c r="GF215">
        <v>3</v>
      </c>
      <c r="GG215">
        <v>3</v>
      </c>
      <c r="GH215">
        <v>2</v>
      </c>
      <c r="GI215">
        <v>2</v>
      </c>
      <c r="GJ215">
        <v>2</v>
      </c>
      <c r="GK215">
        <v>2</v>
      </c>
      <c r="GL215">
        <v>2</v>
      </c>
      <c r="GM215">
        <v>2</v>
      </c>
      <c r="GN215">
        <v>2</v>
      </c>
      <c r="GO215">
        <v>2</v>
      </c>
      <c r="GP215">
        <v>2</v>
      </c>
      <c r="GQ215">
        <v>1</v>
      </c>
      <c r="GR215">
        <v>1</v>
      </c>
      <c r="GS215">
        <v>1</v>
      </c>
      <c r="GT215">
        <v>1</v>
      </c>
      <c r="GU215">
        <v>1</v>
      </c>
    </row>
    <row r="216" spans="1:203" ht="30" x14ac:dyDescent="0.25">
      <c r="A216" s="2" t="s">
        <v>120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0"/>
      <c r="AE216" s="10"/>
      <c r="AF216" s="10">
        <v>1</v>
      </c>
      <c r="AG216" s="10">
        <v>2</v>
      </c>
      <c r="AH216" s="10">
        <v>2</v>
      </c>
      <c r="AI216" s="10">
        <v>2</v>
      </c>
      <c r="AJ216" s="10">
        <v>2</v>
      </c>
      <c r="AK216" s="10">
        <v>14</v>
      </c>
      <c r="AL216" s="10">
        <v>14</v>
      </c>
      <c r="AM216" s="10">
        <v>14</v>
      </c>
      <c r="AN216" s="10">
        <v>14</v>
      </c>
      <c r="AO216" s="10">
        <v>14</v>
      </c>
      <c r="AP216" s="10">
        <v>14</v>
      </c>
      <c r="AQ216" s="10">
        <v>14</v>
      </c>
      <c r="AR216" s="10">
        <v>14</v>
      </c>
      <c r="AS216" s="10">
        <v>14</v>
      </c>
      <c r="AT216" s="10">
        <v>14</v>
      </c>
      <c r="AU216" s="10">
        <v>14</v>
      </c>
      <c r="AV216" s="10">
        <v>14</v>
      </c>
      <c r="AW216" s="10">
        <v>14</v>
      </c>
      <c r="AX216" s="10">
        <v>14</v>
      </c>
      <c r="AY216" s="10">
        <v>14</v>
      </c>
      <c r="AZ216" s="10">
        <v>14</v>
      </c>
      <c r="BA216" s="10">
        <v>14</v>
      </c>
      <c r="BB216" s="10">
        <v>14</v>
      </c>
      <c r="BC216" s="10">
        <v>14</v>
      </c>
      <c r="BD216" s="10">
        <v>14</v>
      </c>
      <c r="BE216" s="10">
        <v>14</v>
      </c>
      <c r="BF216" s="10">
        <v>14</v>
      </c>
      <c r="BG216" s="10">
        <v>14</v>
      </c>
      <c r="BH216" s="10">
        <v>14</v>
      </c>
      <c r="BI216" s="10">
        <v>14</v>
      </c>
      <c r="BJ216" s="10">
        <v>14</v>
      </c>
      <c r="BK216" s="10">
        <v>14</v>
      </c>
      <c r="BL216" s="10">
        <v>14</v>
      </c>
      <c r="BM216" s="10">
        <v>14</v>
      </c>
      <c r="BN216" s="10">
        <v>14</v>
      </c>
      <c r="BO216" s="10">
        <v>14</v>
      </c>
      <c r="BP216" s="10">
        <v>14</v>
      </c>
      <c r="BQ216" s="10">
        <v>14</v>
      </c>
      <c r="BR216" s="10">
        <v>12</v>
      </c>
      <c r="BS216" s="10">
        <v>12</v>
      </c>
      <c r="BT216" s="10">
        <v>12</v>
      </c>
      <c r="BU216" s="10">
        <v>12</v>
      </c>
      <c r="BV216" s="10">
        <v>12</v>
      </c>
      <c r="BW216" s="10">
        <v>12</v>
      </c>
      <c r="BX216" s="10">
        <v>11</v>
      </c>
      <c r="BY216" s="10">
        <v>11</v>
      </c>
      <c r="BZ216" s="10">
        <v>11</v>
      </c>
      <c r="CA216" s="10">
        <v>11</v>
      </c>
      <c r="CB216" s="10">
        <v>11</v>
      </c>
      <c r="CC216" s="10">
        <v>11</v>
      </c>
      <c r="CD216" s="10">
        <v>11</v>
      </c>
      <c r="CE216" s="10">
        <v>11</v>
      </c>
      <c r="CF216" s="10">
        <v>11</v>
      </c>
      <c r="CG216" s="10">
        <v>11</v>
      </c>
      <c r="CH216" s="10">
        <v>11</v>
      </c>
      <c r="CI216" s="10">
        <v>11</v>
      </c>
      <c r="CJ216" s="10">
        <v>11</v>
      </c>
      <c r="CK216" s="10">
        <v>11</v>
      </c>
      <c r="CL216" s="10">
        <v>11</v>
      </c>
      <c r="CM216" s="10">
        <v>11</v>
      </c>
      <c r="CN216" s="10">
        <v>11</v>
      </c>
      <c r="CO216" s="10">
        <v>11</v>
      </c>
      <c r="CP216" s="10">
        <v>11</v>
      </c>
      <c r="CQ216" s="10">
        <v>11</v>
      </c>
      <c r="CR216" s="10">
        <v>11</v>
      </c>
      <c r="CS216" s="10">
        <v>11</v>
      </c>
      <c r="CT216" s="10">
        <v>11</v>
      </c>
      <c r="CU216" s="10">
        <v>11</v>
      </c>
      <c r="CV216" s="10">
        <v>11</v>
      </c>
      <c r="CW216" s="22">
        <v>9</v>
      </c>
      <c r="CX216" s="22">
        <v>9</v>
      </c>
      <c r="CY216" s="22">
        <v>9</v>
      </c>
      <c r="CZ216" s="22">
        <v>9</v>
      </c>
      <c r="DA216" s="22">
        <v>9</v>
      </c>
      <c r="DB216" s="22">
        <v>9</v>
      </c>
      <c r="DC216" s="22">
        <v>9</v>
      </c>
      <c r="DD216" s="22">
        <v>9</v>
      </c>
      <c r="DE216" s="22">
        <v>9</v>
      </c>
      <c r="DF216" s="22">
        <v>9</v>
      </c>
      <c r="DG216" s="22">
        <v>9</v>
      </c>
      <c r="DH216" s="22">
        <v>8</v>
      </c>
      <c r="DI216" s="22">
        <v>8</v>
      </c>
      <c r="DJ216" s="22">
        <v>8</v>
      </c>
      <c r="DK216" s="22">
        <v>8</v>
      </c>
      <c r="DL216">
        <v>8</v>
      </c>
      <c r="DM216">
        <v>8</v>
      </c>
      <c r="DN216">
        <v>8</v>
      </c>
      <c r="DO216">
        <v>8</v>
      </c>
      <c r="DP216">
        <v>8</v>
      </c>
      <c r="DQ216">
        <v>6</v>
      </c>
      <c r="DR216">
        <v>6</v>
      </c>
      <c r="DS216">
        <v>6</v>
      </c>
      <c r="DT216">
        <v>6</v>
      </c>
      <c r="DU216">
        <v>6</v>
      </c>
      <c r="DV216">
        <v>6</v>
      </c>
      <c r="DW216">
        <v>5</v>
      </c>
      <c r="DX216">
        <v>5</v>
      </c>
      <c r="DY216">
        <v>5</v>
      </c>
      <c r="DZ216">
        <v>5</v>
      </c>
      <c r="EA216">
        <v>5</v>
      </c>
      <c r="EB216">
        <v>5</v>
      </c>
      <c r="EC216">
        <v>5</v>
      </c>
      <c r="ED216">
        <v>5</v>
      </c>
      <c r="EE216">
        <v>5</v>
      </c>
      <c r="EF216">
        <v>5</v>
      </c>
      <c r="EG216">
        <v>5</v>
      </c>
      <c r="EH216">
        <v>5</v>
      </c>
      <c r="EI216">
        <v>5</v>
      </c>
      <c r="EJ216">
        <v>5</v>
      </c>
      <c r="EK216">
        <v>5</v>
      </c>
      <c r="EL216">
        <v>5</v>
      </c>
      <c r="EM216">
        <v>5</v>
      </c>
      <c r="EN216">
        <v>5</v>
      </c>
      <c r="EO216">
        <v>5</v>
      </c>
      <c r="EP216">
        <v>5</v>
      </c>
      <c r="EQ216">
        <v>3</v>
      </c>
      <c r="ER216" s="1">
        <v>3</v>
      </c>
      <c r="ES216" s="1">
        <v>3</v>
      </c>
      <c r="ET216" s="1">
        <v>3</v>
      </c>
      <c r="EU216" s="1">
        <v>3</v>
      </c>
      <c r="EV216" s="1">
        <v>3</v>
      </c>
      <c r="EW216" s="1">
        <v>2</v>
      </c>
      <c r="EX216" s="1">
        <v>2</v>
      </c>
      <c r="EY216" s="1">
        <v>2</v>
      </c>
      <c r="EZ216" s="1">
        <v>2</v>
      </c>
      <c r="FA216" s="1">
        <v>2</v>
      </c>
      <c r="FB216" s="1">
        <v>1</v>
      </c>
      <c r="FC216" s="1">
        <v>1</v>
      </c>
      <c r="FD216" s="1">
        <v>1</v>
      </c>
      <c r="FE216" s="1">
        <v>1</v>
      </c>
      <c r="FF216" s="1">
        <v>1</v>
      </c>
      <c r="FG216" s="1">
        <v>1</v>
      </c>
      <c r="FH216" s="1">
        <v>1</v>
      </c>
      <c r="FI216" s="1">
        <v>1</v>
      </c>
      <c r="FJ216" s="1">
        <v>1</v>
      </c>
      <c r="FK216" s="1">
        <v>1</v>
      </c>
      <c r="FL216" s="28">
        <v>1</v>
      </c>
      <c r="FM216" s="28">
        <v>1</v>
      </c>
      <c r="FN216" s="28">
        <v>1</v>
      </c>
      <c r="FO216" s="28">
        <v>1</v>
      </c>
      <c r="FP216" s="28">
        <v>1</v>
      </c>
      <c r="FQ216" s="28">
        <v>1</v>
      </c>
      <c r="FR216" s="28">
        <v>1</v>
      </c>
      <c r="FS216" s="28">
        <v>1</v>
      </c>
      <c r="FT216" s="28">
        <v>1</v>
      </c>
      <c r="FU216" s="28">
        <v>1</v>
      </c>
      <c r="FV216">
        <v>1</v>
      </c>
      <c r="FW216">
        <v>1</v>
      </c>
      <c r="FX216" s="28">
        <v>1</v>
      </c>
      <c r="FY216" s="28">
        <v>1</v>
      </c>
      <c r="FZ216" s="28">
        <v>1</v>
      </c>
      <c r="GA216" s="28">
        <v>1</v>
      </c>
      <c r="GB216" s="28">
        <v>1</v>
      </c>
      <c r="GC216">
        <v>1</v>
      </c>
      <c r="GD216">
        <v>1</v>
      </c>
      <c r="GE216">
        <v>1</v>
      </c>
      <c r="GF216">
        <v>1</v>
      </c>
      <c r="GG216">
        <v>1</v>
      </c>
      <c r="GH216">
        <v>1</v>
      </c>
      <c r="GI216">
        <v>1</v>
      </c>
      <c r="GJ216">
        <v>1</v>
      </c>
      <c r="GK216">
        <v>1</v>
      </c>
      <c r="GL216">
        <v>1</v>
      </c>
      <c r="GM216">
        <v>1</v>
      </c>
      <c r="GN216">
        <v>1</v>
      </c>
      <c r="GO216">
        <v>1</v>
      </c>
      <c r="GP216">
        <v>1</v>
      </c>
      <c r="GQ216">
        <v>1</v>
      </c>
      <c r="GR216">
        <v>1</v>
      </c>
      <c r="GS216">
        <v>1</v>
      </c>
      <c r="GT216">
        <v>1</v>
      </c>
      <c r="GU216">
        <v>1</v>
      </c>
    </row>
    <row r="217" spans="1:203" ht="32.1" customHeight="1" x14ac:dyDescent="0.25">
      <c r="A217" s="2" t="s">
        <v>274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L217" s="28"/>
      <c r="FM217" s="28"/>
      <c r="FN217" s="28"/>
      <c r="FO217" s="28"/>
      <c r="FP217" s="28"/>
      <c r="FQ217" s="28"/>
      <c r="FR217" s="28">
        <v>1</v>
      </c>
      <c r="FS217" s="28">
        <v>1</v>
      </c>
      <c r="FT217" s="28">
        <v>1</v>
      </c>
      <c r="FU217" s="28">
        <v>1</v>
      </c>
      <c r="FV217">
        <v>1</v>
      </c>
      <c r="FW217">
        <v>1</v>
      </c>
      <c r="FX217" s="28">
        <v>1</v>
      </c>
      <c r="FY217" s="28">
        <v>1</v>
      </c>
      <c r="FZ217" s="28">
        <v>1</v>
      </c>
      <c r="GA217" s="28">
        <v>1</v>
      </c>
      <c r="GB217" s="28">
        <v>1</v>
      </c>
      <c r="GC217">
        <v>1</v>
      </c>
      <c r="GD217">
        <v>1</v>
      </c>
      <c r="GE217">
        <v>1</v>
      </c>
      <c r="GF217">
        <v>1</v>
      </c>
      <c r="GG217">
        <v>1</v>
      </c>
      <c r="GH217">
        <v>1</v>
      </c>
      <c r="GI217">
        <v>1</v>
      </c>
      <c r="GJ217">
        <v>1</v>
      </c>
      <c r="GK217">
        <v>1</v>
      </c>
      <c r="GL217">
        <v>1</v>
      </c>
      <c r="GM217">
        <v>1</v>
      </c>
      <c r="GN217">
        <v>1</v>
      </c>
      <c r="GO217">
        <v>1</v>
      </c>
      <c r="GP217">
        <v>1</v>
      </c>
      <c r="GQ217">
        <v>1</v>
      </c>
      <c r="GR217">
        <v>1</v>
      </c>
      <c r="GS217">
        <v>1</v>
      </c>
      <c r="GT217">
        <v>1</v>
      </c>
      <c r="GU217">
        <v>1</v>
      </c>
    </row>
    <row r="218" spans="1:203" ht="32.1" customHeight="1" x14ac:dyDescent="0.25">
      <c r="A218" t="s">
        <v>299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L218" s="28"/>
      <c r="FM218" s="28"/>
      <c r="FN218" s="28"/>
      <c r="FO218" s="28"/>
      <c r="FP218" s="28"/>
      <c r="FQ218" s="28"/>
      <c r="FR218" s="28"/>
      <c r="FS218" s="28"/>
      <c r="FT218" s="28"/>
      <c r="FU218" s="28"/>
      <c r="FX218" s="28"/>
      <c r="FY218" s="28"/>
      <c r="FZ218" s="28"/>
      <c r="GA218" s="28"/>
      <c r="GB218" s="28"/>
      <c r="GU218">
        <v>1</v>
      </c>
    </row>
    <row r="219" spans="1:203" x14ac:dyDescent="0.25">
      <c r="A219" t="s">
        <v>289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L219" s="28"/>
      <c r="FM219" s="28"/>
      <c r="FN219" s="28"/>
      <c r="FO219" s="28"/>
      <c r="FP219" s="28"/>
      <c r="FQ219" s="28"/>
      <c r="FR219" s="28"/>
      <c r="FS219" s="28"/>
      <c r="FT219" s="28"/>
      <c r="FU219" s="28"/>
      <c r="FX219" s="28"/>
      <c r="FY219" s="28"/>
      <c r="FZ219" s="28"/>
      <c r="GA219" s="28"/>
      <c r="GB219" s="28"/>
      <c r="GC219">
        <v>1</v>
      </c>
      <c r="GD219">
        <v>1</v>
      </c>
      <c r="GE219">
        <v>1</v>
      </c>
      <c r="GF219">
        <v>1</v>
      </c>
      <c r="GG219">
        <v>1</v>
      </c>
      <c r="GH219">
        <v>1</v>
      </c>
      <c r="GI219">
        <v>1</v>
      </c>
      <c r="GJ219">
        <v>1</v>
      </c>
      <c r="GK219">
        <v>1</v>
      </c>
      <c r="GL219">
        <v>1</v>
      </c>
      <c r="GM219">
        <v>1</v>
      </c>
      <c r="GN219">
        <v>1</v>
      </c>
      <c r="GO219">
        <v>1</v>
      </c>
      <c r="GP219">
        <v>1</v>
      </c>
      <c r="GQ219">
        <v>1</v>
      </c>
      <c r="GR219">
        <v>1</v>
      </c>
      <c r="GS219">
        <v>1</v>
      </c>
      <c r="GT219">
        <v>1</v>
      </c>
      <c r="GU219">
        <v>1</v>
      </c>
    </row>
    <row r="220" spans="1:203" x14ac:dyDescent="0.25">
      <c r="A220" s="2" t="s">
        <v>153</v>
      </c>
      <c r="N220" s="1"/>
      <c r="O220" s="1"/>
      <c r="P220" s="1"/>
      <c r="Q220" s="1"/>
      <c r="R220" s="1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12"/>
      <c r="AE220" s="12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>
        <v>1</v>
      </c>
      <c r="BF220" s="10">
        <v>1</v>
      </c>
      <c r="BG220" s="10">
        <v>1</v>
      </c>
      <c r="BH220" s="10">
        <v>2</v>
      </c>
      <c r="BI220" s="10">
        <v>2</v>
      </c>
      <c r="BJ220" s="10">
        <v>2</v>
      </c>
      <c r="BK220" s="10">
        <v>2</v>
      </c>
      <c r="BL220" s="10">
        <v>2</v>
      </c>
      <c r="BM220" s="10">
        <v>2</v>
      </c>
      <c r="BN220" s="10">
        <v>2</v>
      </c>
      <c r="BO220" s="10">
        <v>2</v>
      </c>
      <c r="BP220" s="10">
        <v>2</v>
      </c>
      <c r="BQ220" s="10">
        <v>2</v>
      </c>
      <c r="BR220" s="10">
        <v>2</v>
      </c>
      <c r="BS220" s="10">
        <v>2</v>
      </c>
      <c r="BT220" s="10">
        <v>2</v>
      </c>
      <c r="BU220" s="10">
        <v>2</v>
      </c>
      <c r="BV220" s="10">
        <v>2</v>
      </c>
      <c r="BW220" s="10">
        <v>2</v>
      </c>
      <c r="BX220" s="10">
        <v>2</v>
      </c>
      <c r="BY220" s="10">
        <v>2</v>
      </c>
      <c r="BZ220" s="10">
        <v>2</v>
      </c>
      <c r="CA220" s="10">
        <v>2</v>
      </c>
      <c r="CB220" s="10">
        <v>2</v>
      </c>
      <c r="CC220" s="10">
        <v>2</v>
      </c>
      <c r="CD220" s="10">
        <v>2</v>
      </c>
      <c r="CE220" s="10">
        <v>2</v>
      </c>
      <c r="CF220" s="10">
        <v>2</v>
      </c>
      <c r="CG220" s="10">
        <v>2</v>
      </c>
      <c r="CH220" s="10">
        <v>2</v>
      </c>
      <c r="CI220" s="10">
        <v>2</v>
      </c>
      <c r="CJ220" s="10">
        <v>2</v>
      </c>
      <c r="CK220" s="10">
        <v>2</v>
      </c>
      <c r="CL220" s="10">
        <v>2</v>
      </c>
      <c r="CM220" s="10">
        <v>2</v>
      </c>
      <c r="CN220" s="10">
        <v>2</v>
      </c>
      <c r="CO220" s="10">
        <v>2</v>
      </c>
      <c r="CP220" s="10">
        <v>2</v>
      </c>
      <c r="CQ220" s="10">
        <v>2</v>
      </c>
      <c r="CR220" s="10">
        <v>2</v>
      </c>
      <c r="CS220" s="10">
        <v>2</v>
      </c>
      <c r="CT220" s="10">
        <v>2</v>
      </c>
      <c r="CU220" s="10">
        <v>2</v>
      </c>
      <c r="CV220" s="10">
        <v>3</v>
      </c>
      <c r="CW220" s="22">
        <v>3</v>
      </c>
      <c r="CX220" s="22">
        <v>4</v>
      </c>
      <c r="CY220" s="22">
        <v>4</v>
      </c>
      <c r="CZ220" s="22">
        <v>4</v>
      </c>
      <c r="DA220" s="22">
        <v>4</v>
      </c>
      <c r="DB220" s="22">
        <v>4</v>
      </c>
      <c r="DC220" s="22">
        <v>4</v>
      </c>
      <c r="DD220" s="22">
        <v>4</v>
      </c>
      <c r="DE220" s="22">
        <v>4</v>
      </c>
      <c r="DF220" s="22">
        <v>4</v>
      </c>
      <c r="DG220" s="22">
        <v>4</v>
      </c>
      <c r="DH220" s="22">
        <v>4</v>
      </c>
      <c r="DI220" s="22">
        <v>4</v>
      </c>
      <c r="DJ220" s="22">
        <v>4</v>
      </c>
      <c r="DK220" s="22">
        <v>4</v>
      </c>
      <c r="DL220">
        <v>4</v>
      </c>
      <c r="DM220">
        <v>4</v>
      </c>
      <c r="DN220">
        <v>4</v>
      </c>
      <c r="DO220">
        <v>4</v>
      </c>
      <c r="DP220">
        <v>4</v>
      </c>
      <c r="DQ220">
        <v>4</v>
      </c>
      <c r="DR220">
        <v>4</v>
      </c>
      <c r="DS220">
        <v>4</v>
      </c>
      <c r="DT220">
        <v>4</v>
      </c>
      <c r="DU220">
        <v>4</v>
      </c>
      <c r="DV220">
        <v>4</v>
      </c>
      <c r="DW220">
        <v>4</v>
      </c>
      <c r="DX220">
        <v>4</v>
      </c>
      <c r="DY220">
        <v>4</v>
      </c>
      <c r="DZ220">
        <v>4</v>
      </c>
      <c r="EA220">
        <v>4</v>
      </c>
      <c r="EB220">
        <v>4</v>
      </c>
      <c r="EC220">
        <v>4</v>
      </c>
      <c r="ED220">
        <v>4</v>
      </c>
      <c r="EE220">
        <v>4</v>
      </c>
      <c r="EF220">
        <v>4</v>
      </c>
      <c r="EG220">
        <v>4</v>
      </c>
      <c r="EH220">
        <v>4</v>
      </c>
      <c r="EI220">
        <v>4</v>
      </c>
      <c r="EJ220">
        <v>5</v>
      </c>
      <c r="EK220">
        <v>5</v>
      </c>
      <c r="EL220">
        <v>9</v>
      </c>
      <c r="EM220">
        <v>10</v>
      </c>
      <c r="EN220">
        <v>10</v>
      </c>
      <c r="EO220">
        <v>10</v>
      </c>
      <c r="EP220">
        <v>10</v>
      </c>
      <c r="EQ220">
        <v>9</v>
      </c>
      <c r="ER220" s="1">
        <v>9</v>
      </c>
      <c r="ES220" s="1">
        <v>9</v>
      </c>
      <c r="ET220" s="1">
        <v>9</v>
      </c>
      <c r="EU220" s="1">
        <v>9</v>
      </c>
      <c r="EV220" s="1">
        <v>9</v>
      </c>
      <c r="EW220" s="1">
        <v>9</v>
      </c>
      <c r="EX220" s="1">
        <v>9</v>
      </c>
      <c r="EY220" s="1">
        <v>9</v>
      </c>
      <c r="EZ220" s="1">
        <v>9</v>
      </c>
      <c r="FA220" s="1">
        <v>9</v>
      </c>
      <c r="FB220" s="1">
        <v>9</v>
      </c>
      <c r="FC220" s="1">
        <v>9</v>
      </c>
      <c r="FD220" s="1">
        <v>9</v>
      </c>
      <c r="FE220" s="1">
        <v>9</v>
      </c>
      <c r="FF220" s="1">
        <v>9</v>
      </c>
      <c r="FG220" s="1">
        <v>8</v>
      </c>
      <c r="FH220" s="1">
        <v>8</v>
      </c>
      <c r="FI220" s="1">
        <v>8</v>
      </c>
      <c r="FJ220" s="1">
        <v>8</v>
      </c>
      <c r="FK220" s="1">
        <v>8</v>
      </c>
      <c r="FL220" s="28">
        <v>8</v>
      </c>
      <c r="FM220" s="28">
        <v>8</v>
      </c>
      <c r="FN220" s="28">
        <v>8</v>
      </c>
      <c r="FO220" s="28">
        <v>8</v>
      </c>
      <c r="FP220" s="28">
        <v>8</v>
      </c>
      <c r="FQ220" s="28">
        <v>8</v>
      </c>
      <c r="FR220" s="28">
        <v>8</v>
      </c>
      <c r="FS220">
        <v>7</v>
      </c>
      <c r="FT220">
        <v>7</v>
      </c>
      <c r="FU220">
        <v>7</v>
      </c>
      <c r="FV220">
        <v>7</v>
      </c>
      <c r="FW220">
        <v>7</v>
      </c>
      <c r="FX220" s="28">
        <v>6</v>
      </c>
      <c r="FY220" s="28">
        <v>6</v>
      </c>
      <c r="FZ220" s="28">
        <v>6</v>
      </c>
      <c r="GA220" s="28">
        <v>7</v>
      </c>
      <c r="GB220" s="28">
        <v>1</v>
      </c>
      <c r="GC220">
        <v>1</v>
      </c>
      <c r="GD220">
        <v>1</v>
      </c>
      <c r="GE220">
        <v>1</v>
      </c>
      <c r="GF220">
        <v>1</v>
      </c>
      <c r="GG220">
        <v>1</v>
      </c>
      <c r="GH220">
        <v>1</v>
      </c>
      <c r="GI220">
        <v>1</v>
      </c>
      <c r="GJ220">
        <v>1</v>
      </c>
      <c r="GK220">
        <v>1</v>
      </c>
      <c r="GL220">
        <v>1</v>
      </c>
      <c r="GM220">
        <v>1</v>
      </c>
      <c r="GN220">
        <v>1</v>
      </c>
      <c r="GO220">
        <v>1</v>
      </c>
      <c r="GP220">
        <v>1</v>
      </c>
      <c r="GQ220">
        <v>1</v>
      </c>
      <c r="GR220">
        <v>1</v>
      </c>
      <c r="GS220">
        <v>1</v>
      </c>
      <c r="GT220">
        <v>1</v>
      </c>
      <c r="GU220">
        <v>1</v>
      </c>
    </row>
    <row r="221" spans="1:203" x14ac:dyDescent="0.25">
      <c r="A221" s="2" t="s">
        <v>121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0"/>
      <c r="AE221" s="10"/>
      <c r="AF221" s="10"/>
      <c r="AG221" s="10"/>
      <c r="AH221" s="10"/>
      <c r="AI221" s="10"/>
      <c r="AJ221" s="10"/>
      <c r="AK221" s="10"/>
      <c r="AL221" s="10">
        <v>1</v>
      </c>
      <c r="AM221" s="10">
        <v>1</v>
      </c>
      <c r="AN221" s="10">
        <v>1</v>
      </c>
      <c r="AO221" s="10">
        <v>1</v>
      </c>
      <c r="AP221" s="10">
        <v>1</v>
      </c>
      <c r="AQ221" s="10">
        <v>1</v>
      </c>
      <c r="AR221" s="10">
        <v>1</v>
      </c>
      <c r="AS221" s="10">
        <v>1</v>
      </c>
      <c r="AT221" s="10">
        <v>1</v>
      </c>
      <c r="AU221" s="10">
        <v>1</v>
      </c>
      <c r="AV221" s="10">
        <v>1</v>
      </c>
      <c r="AW221" s="10">
        <v>1</v>
      </c>
      <c r="AX221" s="10">
        <v>1</v>
      </c>
      <c r="AY221" s="10">
        <v>1</v>
      </c>
      <c r="AZ221" s="10">
        <v>1</v>
      </c>
      <c r="BA221" s="10">
        <v>1</v>
      </c>
      <c r="BB221" s="10">
        <v>1</v>
      </c>
      <c r="BC221" s="10">
        <v>1</v>
      </c>
      <c r="BD221" s="10">
        <v>1</v>
      </c>
      <c r="BE221" s="10">
        <v>1</v>
      </c>
      <c r="BF221" s="10">
        <v>1</v>
      </c>
      <c r="BG221" s="10">
        <v>1</v>
      </c>
      <c r="BH221" s="10">
        <v>1</v>
      </c>
      <c r="BI221" s="10">
        <v>1</v>
      </c>
      <c r="BJ221" s="10">
        <v>1</v>
      </c>
      <c r="BK221" s="10">
        <v>2</v>
      </c>
      <c r="BL221" s="10">
        <v>2</v>
      </c>
      <c r="BM221" s="10">
        <v>2</v>
      </c>
      <c r="BN221" s="10">
        <v>3</v>
      </c>
      <c r="BO221" s="10">
        <v>3</v>
      </c>
      <c r="BP221" s="10">
        <v>3</v>
      </c>
      <c r="BQ221" s="10">
        <v>3</v>
      </c>
      <c r="BR221" s="10">
        <v>3</v>
      </c>
      <c r="BS221" s="10">
        <v>3</v>
      </c>
      <c r="BT221" s="10">
        <v>3</v>
      </c>
      <c r="BU221" s="10">
        <v>3</v>
      </c>
      <c r="BV221" s="10">
        <v>3</v>
      </c>
      <c r="BW221" s="10">
        <v>3</v>
      </c>
      <c r="BX221" s="10">
        <v>3</v>
      </c>
      <c r="BY221" s="10">
        <v>3</v>
      </c>
      <c r="BZ221" s="10">
        <v>3</v>
      </c>
      <c r="CA221" s="10">
        <v>3</v>
      </c>
      <c r="CB221" s="10">
        <v>3</v>
      </c>
      <c r="CC221" s="10">
        <v>3</v>
      </c>
      <c r="CD221" s="10">
        <v>3</v>
      </c>
      <c r="CE221" s="10">
        <v>3</v>
      </c>
      <c r="CF221" s="10">
        <v>3</v>
      </c>
      <c r="CG221" s="10">
        <v>3</v>
      </c>
      <c r="CH221" s="10">
        <v>3</v>
      </c>
      <c r="CI221" s="10">
        <v>3</v>
      </c>
      <c r="CJ221" s="10">
        <v>3</v>
      </c>
      <c r="CK221" s="10">
        <v>3</v>
      </c>
      <c r="CL221" s="10">
        <v>3</v>
      </c>
      <c r="CM221" s="10">
        <v>3</v>
      </c>
      <c r="CN221" s="10">
        <v>3</v>
      </c>
      <c r="CO221" s="10">
        <v>3</v>
      </c>
      <c r="CP221" s="10">
        <v>3</v>
      </c>
      <c r="CQ221" s="10">
        <v>3</v>
      </c>
      <c r="CR221" s="10">
        <v>3</v>
      </c>
      <c r="CS221" s="10">
        <v>3</v>
      </c>
      <c r="CT221" s="10">
        <v>3</v>
      </c>
      <c r="CU221" s="10">
        <v>3</v>
      </c>
      <c r="CV221" s="10">
        <v>3</v>
      </c>
      <c r="CW221" s="22">
        <v>3</v>
      </c>
      <c r="CX221" s="22">
        <v>3</v>
      </c>
      <c r="CY221" s="22">
        <v>3</v>
      </c>
      <c r="CZ221" s="22">
        <v>3</v>
      </c>
      <c r="DA221" s="22">
        <v>3</v>
      </c>
      <c r="DB221" s="22">
        <v>3</v>
      </c>
      <c r="DC221" s="22">
        <v>3</v>
      </c>
      <c r="DD221" s="22">
        <v>3</v>
      </c>
      <c r="DE221" s="22">
        <v>3</v>
      </c>
      <c r="DF221" s="22">
        <v>3</v>
      </c>
      <c r="DG221" s="22">
        <v>3</v>
      </c>
      <c r="DH221" s="22">
        <v>3</v>
      </c>
      <c r="DI221" s="22">
        <v>3</v>
      </c>
      <c r="DJ221" s="22">
        <v>3</v>
      </c>
      <c r="DK221" s="22">
        <v>3</v>
      </c>
      <c r="DL221">
        <v>3</v>
      </c>
      <c r="DM221">
        <v>3</v>
      </c>
      <c r="DN221">
        <v>3</v>
      </c>
      <c r="DO221">
        <v>3</v>
      </c>
      <c r="DP221">
        <v>3</v>
      </c>
      <c r="DQ221">
        <v>3</v>
      </c>
      <c r="DR221">
        <v>3</v>
      </c>
      <c r="DS221">
        <v>3</v>
      </c>
      <c r="DT221">
        <v>3</v>
      </c>
      <c r="DU221">
        <v>3</v>
      </c>
      <c r="DV221">
        <v>3</v>
      </c>
      <c r="DW221">
        <v>3</v>
      </c>
      <c r="DX221">
        <v>3</v>
      </c>
      <c r="DY221">
        <v>3</v>
      </c>
      <c r="DZ221">
        <v>3</v>
      </c>
      <c r="EA221">
        <v>3</v>
      </c>
      <c r="EB221">
        <v>3</v>
      </c>
      <c r="EC221">
        <v>3</v>
      </c>
      <c r="ED221">
        <v>3</v>
      </c>
      <c r="EE221">
        <v>3</v>
      </c>
      <c r="EF221">
        <v>3</v>
      </c>
      <c r="EG221">
        <v>3</v>
      </c>
      <c r="EH221">
        <v>3</v>
      </c>
      <c r="EI221">
        <v>3</v>
      </c>
      <c r="EJ221">
        <v>2</v>
      </c>
      <c r="EK221">
        <v>2</v>
      </c>
      <c r="EL221">
        <v>2</v>
      </c>
      <c r="EM221">
        <v>2</v>
      </c>
      <c r="EN221">
        <v>2</v>
      </c>
      <c r="EO221">
        <v>2</v>
      </c>
      <c r="EP221">
        <v>2</v>
      </c>
      <c r="EQ221">
        <v>2</v>
      </c>
      <c r="ER221" s="1">
        <v>2</v>
      </c>
      <c r="ES221" s="1">
        <v>2</v>
      </c>
      <c r="ET221" s="1">
        <v>2</v>
      </c>
      <c r="EU221" s="1">
        <v>2</v>
      </c>
      <c r="EV221" s="1">
        <v>2</v>
      </c>
      <c r="EW221" s="1">
        <v>2</v>
      </c>
      <c r="EX221" s="1">
        <v>2</v>
      </c>
      <c r="EY221" s="1">
        <v>2</v>
      </c>
      <c r="EZ221" s="1">
        <v>2</v>
      </c>
      <c r="FA221" s="1">
        <v>2</v>
      </c>
      <c r="FB221" s="1">
        <v>1</v>
      </c>
      <c r="FC221" s="1">
        <v>1</v>
      </c>
      <c r="FD221" s="1">
        <v>1</v>
      </c>
      <c r="FE221" s="1">
        <v>1</v>
      </c>
      <c r="FF221" s="1">
        <v>1</v>
      </c>
      <c r="FG221" s="1">
        <v>1</v>
      </c>
      <c r="FH221" s="1">
        <v>1</v>
      </c>
      <c r="FI221" s="1">
        <v>1</v>
      </c>
      <c r="FJ221" s="1">
        <v>1</v>
      </c>
      <c r="FK221" s="1">
        <v>1</v>
      </c>
      <c r="FL221" s="28">
        <v>1</v>
      </c>
      <c r="FM221" s="28">
        <v>1</v>
      </c>
      <c r="FN221" s="28">
        <v>1</v>
      </c>
      <c r="FO221" s="28">
        <v>1</v>
      </c>
      <c r="FP221" s="28">
        <v>1</v>
      </c>
      <c r="FQ221" s="28">
        <v>1</v>
      </c>
      <c r="FR221" s="28">
        <v>1</v>
      </c>
      <c r="FS221">
        <v>1</v>
      </c>
      <c r="FT221">
        <v>1</v>
      </c>
      <c r="FU221">
        <v>1</v>
      </c>
      <c r="FV221">
        <v>1</v>
      </c>
      <c r="FW221">
        <v>1</v>
      </c>
      <c r="FX221" s="28">
        <v>1</v>
      </c>
      <c r="FY221" s="28">
        <v>1</v>
      </c>
      <c r="FZ221" s="28">
        <v>1</v>
      </c>
      <c r="GA221" s="28">
        <v>1</v>
      </c>
      <c r="GB221" s="28">
        <v>1</v>
      </c>
      <c r="GC221">
        <v>1</v>
      </c>
      <c r="GD221">
        <v>1</v>
      </c>
      <c r="GE221">
        <v>1</v>
      </c>
      <c r="GF221">
        <v>1</v>
      </c>
      <c r="GG221">
        <v>1</v>
      </c>
      <c r="GP221">
        <v>1</v>
      </c>
      <c r="GQ221">
        <v>1</v>
      </c>
      <c r="GR221">
        <v>1</v>
      </c>
      <c r="GS221">
        <v>1</v>
      </c>
      <c r="GT221">
        <v>1</v>
      </c>
      <c r="GU221">
        <v>1</v>
      </c>
    </row>
    <row r="222" spans="1:203" x14ac:dyDescent="0.25">
      <c r="A222" s="2" t="s">
        <v>281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W222" s="10"/>
      <c r="BX222" s="10"/>
      <c r="BY222" s="10"/>
      <c r="BZ222" s="10"/>
      <c r="CA222" s="10"/>
      <c r="CB222" s="10"/>
      <c r="CC222" s="10"/>
      <c r="CG222" s="10"/>
      <c r="CH222" s="10"/>
      <c r="CI222" s="10"/>
      <c r="CK222" s="10"/>
      <c r="CL222" s="10"/>
      <c r="CM222" s="10"/>
      <c r="CO222" s="10"/>
      <c r="CP222" s="10"/>
      <c r="CQ222" s="10"/>
      <c r="CR222" s="10"/>
      <c r="CS222" s="10"/>
      <c r="CT222" s="10"/>
      <c r="CU222" s="10"/>
      <c r="CV222" s="10"/>
      <c r="CW222" s="10"/>
      <c r="CY222" s="10"/>
      <c r="DA222" s="10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L222" s="28"/>
      <c r="FM222" s="28"/>
      <c r="FN222" s="28"/>
      <c r="FO222" s="28"/>
      <c r="FP222" s="28"/>
      <c r="FQ222" s="28"/>
      <c r="FR222" s="28"/>
      <c r="FX222" s="28"/>
      <c r="FY222" s="28"/>
      <c r="FZ222" s="28"/>
      <c r="GA222" s="28">
        <v>1</v>
      </c>
      <c r="GB222" s="28">
        <v>1</v>
      </c>
      <c r="GC222">
        <v>1</v>
      </c>
      <c r="GD222">
        <v>1</v>
      </c>
      <c r="GE222">
        <v>1</v>
      </c>
      <c r="GF222">
        <v>1</v>
      </c>
      <c r="GG222">
        <v>1</v>
      </c>
      <c r="GH222">
        <v>1</v>
      </c>
      <c r="GI222">
        <v>1</v>
      </c>
      <c r="GJ222">
        <v>1</v>
      </c>
      <c r="GK222">
        <v>1</v>
      </c>
      <c r="GL222">
        <v>1</v>
      </c>
      <c r="GM222">
        <v>1</v>
      </c>
      <c r="GN222">
        <v>1</v>
      </c>
      <c r="GO222">
        <v>1</v>
      </c>
      <c r="GP222">
        <v>1</v>
      </c>
      <c r="GQ222">
        <v>1</v>
      </c>
      <c r="GR222">
        <v>1</v>
      </c>
      <c r="GS222">
        <v>1</v>
      </c>
      <c r="GT222">
        <v>1</v>
      </c>
      <c r="GU222">
        <v>1</v>
      </c>
    </row>
    <row r="223" spans="1:203" x14ac:dyDescent="0.25">
      <c r="A223" s="2" t="s">
        <v>297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W223" s="10"/>
      <c r="BX223" s="10"/>
      <c r="BY223" s="10"/>
      <c r="BZ223" s="10"/>
      <c r="CA223" s="10"/>
      <c r="CB223" s="10"/>
      <c r="CC223" s="10"/>
      <c r="CG223" s="10"/>
      <c r="CH223" s="10"/>
      <c r="CI223" s="10"/>
      <c r="CK223" s="10"/>
      <c r="CL223" s="10"/>
      <c r="CM223" s="10"/>
      <c r="CO223" s="10"/>
      <c r="CP223" s="10"/>
      <c r="CQ223" s="10"/>
      <c r="CR223" s="10"/>
      <c r="CS223" s="10"/>
      <c r="CT223" s="10"/>
      <c r="CU223" s="10"/>
      <c r="CV223" s="10"/>
      <c r="CW223" s="10"/>
      <c r="CY223" s="10"/>
      <c r="DA223" s="10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L223" s="28"/>
      <c r="FM223" s="28"/>
      <c r="FN223" s="28"/>
      <c r="FO223" s="28"/>
      <c r="FP223" s="28"/>
      <c r="FQ223" s="28"/>
      <c r="FR223" s="28"/>
      <c r="FX223" s="28"/>
      <c r="FY223" s="28"/>
      <c r="FZ223" s="28"/>
      <c r="GA223" s="28"/>
      <c r="GB223" s="28"/>
      <c r="GT223">
        <v>1</v>
      </c>
      <c r="GU223">
        <v>1</v>
      </c>
    </row>
    <row r="224" spans="1:203" x14ac:dyDescent="0.25">
      <c r="A224" s="2" t="s">
        <v>296</v>
      </c>
      <c r="FG224"/>
      <c r="FH224"/>
      <c r="FI224"/>
      <c r="FJ224"/>
      <c r="FK224"/>
      <c r="FN224" s="28">
        <v>1</v>
      </c>
      <c r="FO224" s="28">
        <v>1</v>
      </c>
      <c r="FP224" s="28">
        <v>1</v>
      </c>
      <c r="FQ224" s="28">
        <v>1</v>
      </c>
      <c r="FR224" s="28">
        <v>1</v>
      </c>
      <c r="FS224">
        <v>1</v>
      </c>
      <c r="FT224">
        <v>1</v>
      </c>
      <c r="FU224">
        <v>1</v>
      </c>
      <c r="FV224">
        <v>1</v>
      </c>
      <c r="FW224">
        <v>1</v>
      </c>
      <c r="FX224" s="28">
        <v>1</v>
      </c>
      <c r="FY224" s="28">
        <v>1</v>
      </c>
      <c r="FZ224" s="28">
        <v>1</v>
      </c>
      <c r="GA224" s="28">
        <v>1</v>
      </c>
      <c r="GB224" s="28">
        <v>1</v>
      </c>
      <c r="GC224">
        <v>1</v>
      </c>
      <c r="GD224">
        <v>1</v>
      </c>
      <c r="GE224">
        <v>1</v>
      </c>
      <c r="GF224">
        <v>1</v>
      </c>
      <c r="GG224">
        <v>1</v>
      </c>
      <c r="GH224">
        <v>1</v>
      </c>
      <c r="GI224">
        <v>1</v>
      </c>
      <c r="GJ224">
        <v>1</v>
      </c>
      <c r="GK224">
        <v>1</v>
      </c>
      <c r="GL224">
        <v>1</v>
      </c>
      <c r="GM224">
        <v>1</v>
      </c>
      <c r="GN224">
        <v>1</v>
      </c>
      <c r="GO224">
        <v>1</v>
      </c>
      <c r="GP224">
        <v>1</v>
      </c>
      <c r="GQ224">
        <v>1</v>
      </c>
      <c r="GR224">
        <v>1</v>
      </c>
      <c r="GS224">
        <v>1</v>
      </c>
      <c r="GT224">
        <v>1</v>
      </c>
      <c r="GU224">
        <v>1</v>
      </c>
    </row>
    <row r="225" spans="1:203" x14ac:dyDescent="0.25">
      <c r="A225" s="2" t="s">
        <v>86</v>
      </c>
      <c r="J225" s="1"/>
      <c r="K225" s="1"/>
      <c r="L225" s="1"/>
      <c r="M225" s="1"/>
      <c r="N225" s="1"/>
      <c r="O225" s="1"/>
      <c r="P225" s="1"/>
      <c r="Q225" s="1"/>
      <c r="R225" s="1"/>
      <c r="S225" s="1">
        <v>1</v>
      </c>
      <c r="T225" s="1">
        <v>1</v>
      </c>
      <c r="U225" s="1">
        <v>1</v>
      </c>
      <c r="V225" s="1">
        <v>1</v>
      </c>
      <c r="W225" s="1">
        <v>1</v>
      </c>
      <c r="X225" s="1">
        <v>1</v>
      </c>
      <c r="Y225" s="1">
        <v>1</v>
      </c>
      <c r="Z225" s="1">
        <v>1</v>
      </c>
      <c r="AA225" s="1">
        <v>1</v>
      </c>
      <c r="AB225" s="1">
        <v>1</v>
      </c>
      <c r="AC225" s="1">
        <v>1</v>
      </c>
      <c r="AD225" s="10">
        <v>1</v>
      </c>
      <c r="AE225" s="10">
        <v>1</v>
      </c>
      <c r="AF225" s="10">
        <v>1</v>
      </c>
      <c r="AG225" s="10">
        <v>1</v>
      </c>
      <c r="AH225" s="10">
        <v>1</v>
      </c>
      <c r="AI225" s="10">
        <v>1</v>
      </c>
      <c r="AJ225" s="10">
        <v>1</v>
      </c>
      <c r="AK225" s="10">
        <v>1</v>
      </c>
      <c r="AL225" s="10">
        <v>1</v>
      </c>
      <c r="AM225" s="10">
        <v>1</v>
      </c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21"/>
      <c r="DD225" s="21"/>
      <c r="DE225" s="21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EM225">
        <v>1</v>
      </c>
      <c r="EN225">
        <v>1</v>
      </c>
      <c r="EO225">
        <v>1</v>
      </c>
      <c r="EP225">
        <v>1</v>
      </c>
      <c r="EQ225">
        <v>1</v>
      </c>
      <c r="ER225">
        <v>1</v>
      </c>
      <c r="ES225">
        <v>1</v>
      </c>
      <c r="ET225">
        <v>1</v>
      </c>
      <c r="EU225">
        <v>1</v>
      </c>
      <c r="EV225">
        <v>1</v>
      </c>
      <c r="EW225">
        <v>1</v>
      </c>
      <c r="EX225">
        <v>1</v>
      </c>
      <c r="EY225">
        <v>1</v>
      </c>
      <c r="EZ225">
        <v>1</v>
      </c>
      <c r="FA225">
        <v>1</v>
      </c>
      <c r="FB225" s="1">
        <v>1</v>
      </c>
      <c r="FC225" s="1">
        <v>1</v>
      </c>
      <c r="FD225" s="1">
        <v>1</v>
      </c>
      <c r="FE225" s="1">
        <v>1</v>
      </c>
      <c r="FF225" s="1">
        <v>1</v>
      </c>
      <c r="FG225" s="1">
        <v>1</v>
      </c>
      <c r="FH225" s="1">
        <v>1</v>
      </c>
      <c r="FI225" s="1">
        <v>1</v>
      </c>
      <c r="FJ225" s="1">
        <v>1</v>
      </c>
      <c r="FK225" s="1">
        <v>1</v>
      </c>
      <c r="FL225" s="28">
        <v>1</v>
      </c>
      <c r="FM225" s="28">
        <v>1</v>
      </c>
      <c r="FN225" s="28">
        <v>1</v>
      </c>
      <c r="FO225" s="28">
        <v>1</v>
      </c>
      <c r="FP225" s="28">
        <v>1</v>
      </c>
      <c r="FQ225" s="28">
        <v>1</v>
      </c>
      <c r="FR225" s="28">
        <v>1</v>
      </c>
      <c r="FS225">
        <v>1</v>
      </c>
      <c r="FT225">
        <v>1</v>
      </c>
      <c r="FU225">
        <v>1</v>
      </c>
      <c r="FV225">
        <v>1</v>
      </c>
      <c r="FW225">
        <v>1</v>
      </c>
      <c r="FX225" s="28">
        <v>1</v>
      </c>
      <c r="FY225" s="28">
        <v>1</v>
      </c>
      <c r="FZ225" s="28">
        <v>1</v>
      </c>
      <c r="GA225" s="28">
        <v>1</v>
      </c>
      <c r="GB225" s="28">
        <v>1</v>
      </c>
      <c r="GC225">
        <v>1</v>
      </c>
      <c r="GD225">
        <v>1</v>
      </c>
      <c r="GE225">
        <v>1</v>
      </c>
      <c r="GF225">
        <v>1</v>
      </c>
      <c r="GG225">
        <v>1</v>
      </c>
      <c r="GH225">
        <v>1</v>
      </c>
      <c r="GI225">
        <v>1</v>
      </c>
      <c r="GJ225">
        <v>1</v>
      </c>
      <c r="GK225">
        <v>1</v>
      </c>
      <c r="GL225">
        <v>1</v>
      </c>
      <c r="GM225">
        <v>1</v>
      </c>
      <c r="GN225">
        <v>1</v>
      </c>
      <c r="GO225">
        <v>1</v>
      </c>
      <c r="GP225">
        <v>1</v>
      </c>
      <c r="GQ225">
        <v>1</v>
      </c>
      <c r="GR225">
        <v>1</v>
      </c>
      <c r="GS225">
        <v>1</v>
      </c>
      <c r="GT225">
        <v>1</v>
      </c>
      <c r="GU225">
        <v>1</v>
      </c>
    </row>
    <row r="226" spans="1:203" ht="15.95" customHeight="1" x14ac:dyDescent="0.25">
      <c r="A226" s="2" t="s">
        <v>219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>
        <v>1</v>
      </c>
      <c r="DB226" s="22">
        <v>1</v>
      </c>
      <c r="DC226" s="22">
        <v>1</v>
      </c>
      <c r="DD226" s="22">
        <v>1</v>
      </c>
      <c r="DE226" s="22">
        <v>1</v>
      </c>
      <c r="DF226" s="22">
        <v>1</v>
      </c>
      <c r="DG226" s="22">
        <v>1</v>
      </c>
      <c r="DH226" s="22">
        <v>1</v>
      </c>
      <c r="DI226" s="22">
        <v>1</v>
      </c>
      <c r="DJ226" s="22">
        <v>1</v>
      </c>
      <c r="DK226" s="22">
        <v>1</v>
      </c>
      <c r="DL226">
        <v>1</v>
      </c>
      <c r="DM226">
        <v>1</v>
      </c>
      <c r="DN226">
        <v>1</v>
      </c>
      <c r="DO226">
        <v>1</v>
      </c>
      <c r="DP226">
        <v>1</v>
      </c>
      <c r="DQ226">
        <v>1</v>
      </c>
      <c r="DR226">
        <v>1</v>
      </c>
      <c r="DS226">
        <v>1</v>
      </c>
      <c r="DT226">
        <v>1</v>
      </c>
      <c r="DU226">
        <v>1</v>
      </c>
      <c r="DV226">
        <v>1</v>
      </c>
      <c r="DW226">
        <v>1</v>
      </c>
      <c r="DX226">
        <v>1</v>
      </c>
      <c r="DY226">
        <v>1</v>
      </c>
      <c r="DZ226">
        <v>1</v>
      </c>
      <c r="EA226">
        <v>1</v>
      </c>
      <c r="EB226">
        <v>1</v>
      </c>
      <c r="EC226">
        <v>1</v>
      </c>
      <c r="ED226">
        <v>1</v>
      </c>
      <c r="EE226">
        <v>1</v>
      </c>
      <c r="EF226">
        <v>1</v>
      </c>
      <c r="EG226">
        <v>1</v>
      </c>
      <c r="EH226">
        <v>1</v>
      </c>
      <c r="EI226">
        <v>1</v>
      </c>
      <c r="EJ226">
        <v>1</v>
      </c>
      <c r="EK226">
        <v>1</v>
      </c>
      <c r="EL226">
        <v>1</v>
      </c>
      <c r="EM226">
        <v>1</v>
      </c>
      <c r="EN226">
        <v>1</v>
      </c>
      <c r="EO226">
        <v>1</v>
      </c>
      <c r="EP226">
        <v>1</v>
      </c>
      <c r="EQ226">
        <v>1</v>
      </c>
      <c r="ER226">
        <v>1</v>
      </c>
      <c r="ES226">
        <v>1</v>
      </c>
      <c r="ET226" s="1">
        <v>1</v>
      </c>
      <c r="EU226" s="1">
        <v>1</v>
      </c>
      <c r="EV226" s="1">
        <v>1</v>
      </c>
      <c r="EW226" s="1">
        <v>1</v>
      </c>
      <c r="EX226" s="1">
        <v>1</v>
      </c>
      <c r="EY226" s="1">
        <v>1</v>
      </c>
      <c r="EZ226" s="1">
        <v>1</v>
      </c>
      <c r="FA226" s="1">
        <v>1</v>
      </c>
      <c r="FB226" s="1">
        <v>1</v>
      </c>
      <c r="FC226" s="1">
        <v>1</v>
      </c>
      <c r="FD226" s="1">
        <v>1</v>
      </c>
      <c r="FE226" s="1">
        <v>1</v>
      </c>
      <c r="FF226" s="1">
        <v>1</v>
      </c>
      <c r="FG226" s="1">
        <v>1</v>
      </c>
      <c r="FH226" s="1">
        <v>1</v>
      </c>
      <c r="FI226" s="1">
        <v>1</v>
      </c>
      <c r="FJ226" s="1">
        <v>1</v>
      </c>
      <c r="FK226" s="1">
        <v>1</v>
      </c>
      <c r="FL226" s="28">
        <v>1</v>
      </c>
      <c r="FM226" s="28">
        <v>1</v>
      </c>
      <c r="FN226" s="28">
        <v>1</v>
      </c>
      <c r="FO226" s="28">
        <v>1</v>
      </c>
      <c r="FP226" s="28">
        <v>1</v>
      </c>
      <c r="FQ226" s="28">
        <v>1</v>
      </c>
      <c r="FR226" s="28">
        <v>1</v>
      </c>
      <c r="FS226">
        <v>1</v>
      </c>
      <c r="FT226">
        <v>1</v>
      </c>
      <c r="FU226">
        <v>1</v>
      </c>
      <c r="FV226">
        <v>1</v>
      </c>
      <c r="FW226">
        <v>1</v>
      </c>
      <c r="FX226" s="28">
        <v>1</v>
      </c>
      <c r="FY226" s="28">
        <v>1</v>
      </c>
      <c r="FZ226" s="28">
        <v>1</v>
      </c>
      <c r="GA226" s="28">
        <v>1</v>
      </c>
      <c r="GB226" s="28">
        <v>1</v>
      </c>
      <c r="GC226">
        <v>1</v>
      </c>
      <c r="GD226">
        <v>1</v>
      </c>
      <c r="GE226">
        <v>1</v>
      </c>
      <c r="GF226">
        <v>1</v>
      </c>
      <c r="GG226">
        <v>1</v>
      </c>
      <c r="GH226">
        <v>1</v>
      </c>
      <c r="GI226">
        <v>1</v>
      </c>
      <c r="GJ226">
        <v>1</v>
      </c>
      <c r="GK226">
        <v>1</v>
      </c>
      <c r="GL226">
        <v>1</v>
      </c>
      <c r="GM226">
        <v>1</v>
      </c>
      <c r="GN226">
        <v>1</v>
      </c>
      <c r="GO226">
        <v>1</v>
      </c>
      <c r="GP226">
        <v>1</v>
      </c>
      <c r="GQ226">
        <v>1</v>
      </c>
      <c r="GR226">
        <v>1</v>
      </c>
      <c r="GS226">
        <v>1</v>
      </c>
      <c r="GT226">
        <v>1</v>
      </c>
      <c r="GU226">
        <v>1</v>
      </c>
    </row>
    <row r="227" spans="1:203" x14ac:dyDescent="0.25">
      <c r="A227" s="2" t="s">
        <v>142</v>
      </c>
      <c r="I227" s="1"/>
      <c r="J227" s="1"/>
      <c r="K227" s="1"/>
      <c r="L227" s="1"/>
      <c r="M227" s="1"/>
      <c r="N227" s="1"/>
      <c r="O227" s="1"/>
      <c r="P227" s="1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12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0">
        <v>1</v>
      </c>
      <c r="AZ227" s="10">
        <v>1</v>
      </c>
      <c r="BA227">
        <v>1</v>
      </c>
      <c r="BB227">
        <v>1</v>
      </c>
      <c r="BC227" s="10">
        <v>1</v>
      </c>
      <c r="BD227" s="10">
        <v>1</v>
      </c>
      <c r="BE227" s="10">
        <v>1</v>
      </c>
      <c r="BF227" s="10">
        <v>1</v>
      </c>
      <c r="BG227" s="10">
        <v>1</v>
      </c>
      <c r="BH227" s="10">
        <v>1</v>
      </c>
      <c r="BI227" s="10">
        <v>1</v>
      </c>
      <c r="BJ227" s="10">
        <v>1</v>
      </c>
      <c r="BK227" s="10">
        <v>1</v>
      </c>
      <c r="BL227" s="10">
        <v>1</v>
      </c>
      <c r="BM227" s="10">
        <v>1</v>
      </c>
      <c r="BN227" s="10">
        <v>1</v>
      </c>
      <c r="BO227" s="10">
        <v>1</v>
      </c>
      <c r="BP227" s="10">
        <v>1</v>
      </c>
      <c r="BQ227" s="10">
        <v>1</v>
      </c>
      <c r="BR227" s="10">
        <v>1</v>
      </c>
      <c r="BS227" s="10">
        <v>1</v>
      </c>
      <c r="BT227" s="10">
        <v>1</v>
      </c>
      <c r="BU227" s="10">
        <v>1</v>
      </c>
      <c r="BV227" s="10">
        <v>1</v>
      </c>
      <c r="BW227" s="10">
        <v>1</v>
      </c>
      <c r="BX227" s="10">
        <v>1</v>
      </c>
      <c r="BY227" s="10">
        <v>1</v>
      </c>
      <c r="BZ227" s="10">
        <v>1</v>
      </c>
      <c r="CA227" s="10">
        <v>1</v>
      </c>
      <c r="CB227" s="10">
        <v>1</v>
      </c>
      <c r="CC227" s="10">
        <v>1</v>
      </c>
      <c r="CD227" s="10">
        <v>1</v>
      </c>
      <c r="CE227" s="10">
        <v>1</v>
      </c>
      <c r="CF227" s="10">
        <v>1</v>
      </c>
      <c r="CG227" s="10">
        <v>1</v>
      </c>
      <c r="CH227" s="10">
        <v>1</v>
      </c>
      <c r="CI227" s="10">
        <v>1</v>
      </c>
      <c r="CJ227" s="10">
        <v>1</v>
      </c>
      <c r="CK227">
        <v>1</v>
      </c>
      <c r="CL227" s="10">
        <v>1</v>
      </c>
      <c r="CM227" s="10">
        <v>1</v>
      </c>
      <c r="CN227" s="10">
        <v>1</v>
      </c>
      <c r="CO227" s="10">
        <v>1</v>
      </c>
      <c r="CP227" s="10">
        <v>1</v>
      </c>
      <c r="CQ227" s="10">
        <v>1</v>
      </c>
      <c r="CR227" s="10">
        <v>1</v>
      </c>
      <c r="CS227" s="10">
        <v>1</v>
      </c>
      <c r="CT227" s="10">
        <v>1</v>
      </c>
      <c r="CU227" s="10">
        <v>1</v>
      </c>
      <c r="CV227" s="10">
        <v>1</v>
      </c>
      <c r="CW227" s="10">
        <v>1</v>
      </c>
      <c r="CX227" s="10">
        <v>1</v>
      </c>
      <c r="CY227" s="10">
        <v>1</v>
      </c>
      <c r="CZ227" s="10">
        <v>1</v>
      </c>
      <c r="DA227" s="10">
        <v>1</v>
      </c>
      <c r="DB227" s="22">
        <v>1</v>
      </c>
      <c r="DC227" s="22">
        <v>1</v>
      </c>
      <c r="DD227" s="22">
        <v>1</v>
      </c>
      <c r="DE227" s="22">
        <v>1</v>
      </c>
      <c r="DF227" s="22">
        <v>1</v>
      </c>
      <c r="DG227" s="22">
        <v>1</v>
      </c>
      <c r="DH227" s="22">
        <v>1</v>
      </c>
      <c r="DI227" s="22">
        <v>1</v>
      </c>
      <c r="DJ227" s="22">
        <v>1</v>
      </c>
      <c r="DK227" s="22">
        <v>1</v>
      </c>
      <c r="DL227">
        <v>1</v>
      </c>
      <c r="DM227">
        <v>1</v>
      </c>
      <c r="DN227">
        <v>1</v>
      </c>
      <c r="DO227">
        <v>1</v>
      </c>
      <c r="DP227">
        <v>1</v>
      </c>
      <c r="DQ227">
        <v>1</v>
      </c>
      <c r="DR227">
        <v>1</v>
      </c>
      <c r="DS227">
        <v>1</v>
      </c>
      <c r="DT227">
        <v>1</v>
      </c>
      <c r="DU227">
        <v>1</v>
      </c>
      <c r="DV227">
        <v>1</v>
      </c>
      <c r="DW227">
        <v>1</v>
      </c>
      <c r="DX227">
        <v>1</v>
      </c>
      <c r="DY227">
        <v>1</v>
      </c>
      <c r="DZ227">
        <v>1</v>
      </c>
      <c r="EA227">
        <v>1</v>
      </c>
      <c r="EB227">
        <v>1</v>
      </c>
      <c r="EC227">
        <v>1</v>
      </c>
      <c r="ED227">
        <v>1</v>
      </c>
      <c r="EE227">
        <v>1</v>
      </c>
      <c r="EF227">
        <v>1</v>
      </c>
      <c r="EG227">
        <v>1</v>
      </c>
      <c r="EH227">
        <v>1</v>
      </c>
      <c r="EI227">
        <v>1</v>
      </c>
      <c r="EJ227">
        <v>1</v>
      </c>
      <c r="EK227">
        <v>1</v>
      </c>
      <c r="EL227">
        <v>1</v>
      </c>
      <c r="EM227">
        <v>1</v>
      </c>
      <c r="EN227">
        <v>1</v>
      </c>
      <c r="EO227">
        <v>1</v>
      </c>
      <c r="EP227">
        <v>1</v>
      </c>
      <c r="EQ227">
        <v>1</v>
      </c>
      <c r="ER227">
        <v>1</v>
      </c>
      <c r="ES227">
        <v>1</v>
      </c>
      <c r="ET227" s="1">
        <v>1</v>
      </c>
      <c r="EU227" s="1">
        <v>1</v>
      </c>
      <c r="EV227" s="1">
        <v>1</v>
      </c>
      <c r="EW227" s="1">
        <v>1</v>
      </c>
      <c r="EX227" s="1">
        <v>1</v>
      </c>
      <c r="EY227" s="1">
        <v>1</v>
      </c>
      <c r="EZ227" s="1">
        <v>1</v>
      </c>
      <c r="FA227" s="1">
        <v>1</v>
      </c>
      <c r="FB227" s="1">
        <v>1</v>
      </c>
      <c r="FC227" s="1">
        <v>1</v>
      </c>
      <c r="FD227" s="1">
        <v>1</v>
      </c>
      <c r="FE227" s="1">
        <v>1</v>
      </c>
      <c r="FF227" s="1">
        <v>1</v>
      </c>
      <c r="FG227" s="1">
        <v>1</v>
      </c>
      <c r="FH227" s="1">
        <v>1</v>
      </c>
      <c r="FI227" s="1">
        <v>1</v>
      </c>
      <c r="FJ227" s="1">
        <v>1</v>
      </c>
      <c r="FK227" s="1">
        <v>1</v>
      </c>
      <c r="FL227" s="28">
        <v>1</v>
      </c>
      <c r="FM227" s="28">
        <v>1</v>
      </c>
      <c r="FN227" s="28">
        <v>1</v>
      </c>
      <c r="FO227" s="28">
        <v>1</v>
      </c>
      <c r="FP227" s="28">
        <v>1</v>
      </c>
      <c r="FQ227" s="28">
        <v>1</v>
      </c>
      <c r="FR227" s="28">
        <v>1</v>
      </c>
      <c r="FS227">
        <v>1</v>
      </c>
      <c r="FT227">
        <v>1</v>
      </c>
      <c r="FU227">
        <v>1</v>
      </c>
      <c r="FV227">
        <v>1</v>
      </c>
      <c r="FW227">
        <v>1</v>
      </c>
      <c r="FX227" s="28">
        <v>1</v>
      </c>
      <c r="FY227" s="28">
        <v>1</v>
      </c>
      <c r="FZ227" s="28">
        <v>1</v>
      </c>
      <c r="GA227" s="28">
        <v>1</v>
      </c>
      <c r="GB227" s="28">
        <v>1</v>
      </c>
      <c r="GC227">
        <v>1</v>
      </c>
      <c r="GD227">
        <v>1</v>
      </c>
      <c r="GE227">
        <v>1</v>
      </c>
      <c r="GF227">
        <v>1</v>
      </c>
      <c r="GG227">
        <v>1</v>
      </c>
      <c r="GH227">
        <v>1</v>
      </c>
      <c r="GI227">
        <v>1</v>
      </c>
      <c r="GJ227">
        <v>1</v>
      </c>
      <c r="GK227">
        <v>1</v>
      </c>
      <c r="GL227">
        <v>1</v>
      </c>
      <c r="GM227">
        <v>1</v>
      </c>
      <c r="GN227">
        <v>1</v>
      </c>
      <c r="GO227">
        <v>1</v>
      </c>
      <c r="GP227">
        <v>1</v>
      </c>
      <c r="GQ227">
        <v>1</v>
      </c>
      <c r="GR227">
        <v>1</v>
      </c>
      <c r="GS227">
        <v>1</v>
      </c>
      <c r="GT227">
        <v>1</v>
      </c>
      <c r="GU227">
        <v>1</v>
      </c>
    </row>
    <row r="228" spans="1:203" x14ac:dyDescent="0.25">
      <c r="A228" s="5" t="s">
        <v>272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9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Q228" s="15"/>
      <c r="DR228" s="15"/>
      <c r="DS228" s="15"/>
      <c r="DT228" s="15"/>
      <c r="DU228" s="15"/>
      <c r="DV228" s="15"/>
      <c r="DW228" s="15"/>
      <c r="DX228" s="15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>
        <v>1</v>
      </c>
      <c r="FH228" s="1">
        <v>1</v>
      </c>
      <c r="FI228" s="1">
        <v>1</v>
      </c>
      <c r="FJ228" s="1">
        <v>1</v>
      </c>
      <c r="FK228" s="1">
        <v>1</v>
      </c>
      <c r="FL228" s="28">
        <v>1</v>
      </c>
      <c r="FM228" s="28">
        <v>1</v>
      </c>
      <c r="FN228" s="28">
        <v>1</v>
      </c>
      <c r="FO228" s="28">
        <v>1</v>
      </c>
      <c r="FP228" s="28">
        <v>1</v>
      </c>
      <c r="FQ228" s="28">
        <v>1</v>
      </c>
      <c r="FR228" s="28">
        <v>1</v>
      </c>
      <c r="FS228">
        <v>1</v>
      </c>
      <c r="FT228">
        <v>1</v>
      </c>
      <c r="FU228">
        <v>1</v>
      </c>
      <c r="FV228">
        <v>1</v>
      </c>
      <c r="FW228">
        <v>1</v>
      </c>
      <c r="FX228" s="28">
        <v>1</v>
      </c>
      <c r="FY228" s="28">
        <v>1</v>
      </c>
      <c r="FZ228">
        <v>1</v>
      </c>
      <c r="GA228" s="28">
        <v>1</v>
      </c>
      <c r="GB228" s="28">
        <v>1</v>
      </c>
      <c r="GC228">
        <v>1</v>
      </c>
      <c r="GD228">
        <v>1</v>
      </c>
      <c r="GE228">
        <v>1</v>
      </c>
      <c r="GF228">
        <v>1</v>
      </c>
      <c r="GG228">
        <v>1</v>
      </c>
      <c r="GH228">
        <v>1</v>
      </c>
      <c r="GI228">
        <v>1</v>
      </c>
      <c r="GJ228">
        <v>1</v>
      </c>
      <c r="GK228">
        <v>1</v>
      </c>
      <c r="GL228">
        <v>1</v>
      </c>
      <c r="GM228">
        <v>1</v>
      </c>
      <c r="GN228">
        <v>1</v>
      </c>
      <c r="GO228">
        <v>1</v>
      </c>
      <c r="GP228">
        <v>1</v>
      </c>
      <c r="GQ228">
        <v>1</v>
      </c>
      <c r="GR228">
        <v>1</v>
      </c>
      <c r="GS228">
        <v>1</v>
      </c>
      <c r="GT228">
        <v>1</v>
      </c>
      <c r="GU228">
        <v>1</v>
      </c>
    </row>
    <row r="229" spans="1:203" ht="32.1" customHeight="1" x14ac:dyDescent="0.25">
      <c r="A229" s="2" t="s">
        <v>300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L229" s="28"/>
      <c r="FM229" s="28"/>
      <c r="FN229" s="28"/>
      <c r="FO229" s="28"/>
      <c r="FP229" s="28"/>
      <c r="FQ229" s="28"/>
      <c r="FR229" s="28"/>
      <c r="GU229">
        <v>1</v>
      </c>
    </row>
    <row r="230" spans="1:203" x14ac:dyDescent="0.25">
      <c r="A230" s="2" t="s">
        <v>260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3"/>
      <c r="Y230" s="1"/>
      <c r="Z230" s="1"/>
      <c r="AA230" s="1"/>
      <c r="AB230" s="1"/>
      <c r="AC230" s="1"/>
      <c r="AD230" s="1"/>
      <c r="AE230" s="1"/>
      <c r="AF230" s="1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S230">
        <v>1</v>
      </c>
      <c r="DT230">
        <v>1</v>
      </c>
      <c r="DU230">
        <v>1</v>
      </c>
      <c r="DV230">
        <v>1</v>
      </c>
      <c r="DW230">
        <v>1</v>
      </c>
      <c r="DX230">
        <v>1</v>
      </c>
      <c r="DY230">
        <v>1</v>
      </c>
      <c r="DZ230">
        <v>1</v>
      </c>
      <c r="EA230">
        <v>1</v>
      </c>
      <c r="EB230">
        <v>1</v>
      </c>
      <c r="EC230">
        <v>1</v>
      </c>
      <c r="EU230" s="1">
        <v>1</v>
      </c>
      <c r="EV230" s="1">
        <v>1</v>
      </c>
      <c r="EW230" s="1">
        <v>1</v>
      </c>
      <c r="EX230" s="1">
        <v>1</v>
      </c>
      <c r="EY230" s="1">
        <v>1</v>
      </c>
      <c r="EZ230" s="1">
        <v>1</v>
      </c>
      <c r="FA230" s="1">
        <v>1</v>
      </c>
      <c r="FB230" s="1">
        <v>1</v>
      </c>
      <c r="FC230" s="1">
        <v>1</v>
      </c>
      <c r="FD230" s="1">
        <v>1</v>
      </c>
      <c r="FE230" s="1">
        <v>1</v>
      </c>
      <c r="FF230" s="1">
        <v>1</v>
      </c>
      <c r="FG230" s="1">
        <v>1</v>
      </c>
      <c r="FH230" s="1">
        <v>1</v>
      </c>
      <c r="FI230" s="1">
        <v>1</v>
      </c>
      <c r="FJ230" s="1">
        <v>1</v>
      </c>
      <c r="FK230" s="1">
        <v>1</v>
      </c>
      <c r="FL230" s="28">
        <v>1</v>
      </c>
      <c r="FM230" s="28">
        <v>1</v>
      </c>
      <c r="FN230" s="28">
        <v>1</v>
      </c>
      <c r="FO230" s="28">
        <v>1</v>
      </c>
      <c r="FP230" s="28">
        <v>1</v>
      </c>
      <c r="FQ230" s="28">
        <v>1</v>
      </c>
      <c r="FR230" s="28">
        <v>1</v>
      </c>
      <c r="FS230">
        <v>1</v>
      </c>
      <c r="FT230">
        <v>1</v>
      </c>
      <c r="FU230">
        <v>1</v>
      </c>
      <c r="FV230">
        <v>1</v>
      </c>
      <c r="FW230">
        <v>1</v>
      </c>
      <c r="FX230">
        <v>1</v>
      </c>
      <c r="FY230">
        <v>1</v>
      </c>
      <c r="FZ230">
        <v>1</v>
      </c>
      <c r="GA230">
        <v>1</v>
      </c>
      <c r="GB230">
        <v>1</v>
      </c>
      <c r="GC230">
        <v>1</v>
      </c>
      <c r="GD230">
        <v>1</v>
      </c>
      <c r="GE230">
        <v>1</v>
      </c>
      <c r="GF230">
        <v>1</v>
      </c>
      <c r="GG230">
        <v>1</v>
      </c>
      <c r="GH230">
        <v>1</v>
      </c>
      <c r="GI230">
        <v>1</v>
      </c>
      <c r="GJ230">
        <v>2</v>
      </c>
      <c r="GK230">
        <v>2</v>
      </c>
      <c r="GL230">
        <v>2</v>
      </c>
      <c r="GM230">
        <v>2</v>
      </c>
      <c r="GN230">
        <v>2</v>
      </c>
      <c r="GO230">
        <v>2</v>
      </c>
      <c r="GP230">
        <v>2</v>
      </c>
      <c r="GQ230">
        <v>1</v>
      </c>
      <c r="GR230">
        <v>1</v>
      </c>
      <c r="GS230">
        <v>1</v>
      </c>
      <c r="GT230">
        <v>1</v>
      </c>
      <c r="GU230">
        <v>1</v>
      </c>
    </row>
    <row r="231" spans="1:203" x14ac:dyDescent="0.25">
      <c r="A231" s="2" t="s">
        <v>143</v>
      </c>
      <c r="J231" s="1"/>
      <c r="K231" s="1"/>
      <c r="L231" s="1"/>
      <c r="M231" s="1"/>
      <c r="N231" s="1"/>
      <c r="O231" s="1"/>
      <c r="P231" s="3"/>
      <c r="Q231" s="1"/>
      <c r="R231" s="1"/>
      <c r="S231" s="3"/>
      <c r="T231" s="3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9"/>
      <c r="AV231" s="10"/>
      <c r="AW231" s="10"/>
      <c r="AX231" s="10"/>
      <c r="AY231" s="10">
        <v>1</v>
      </c>
      <c r="AZ231" s="10">
        <v>1</v>
      </c>
      <c r="BA231" s="10">
        <v>1</v>
      </c>
      <c r="BB231" s="10">
        <v>1</v>
      </c>
      <c r="BC231" s="10">
        <v>1</v>
      </c>
      <c r="BD231" s="10">
        <v>1</v>
      </c>
      <c r="BE231" s="10">
        <v>1</v>
      </c>
      <c r="BF231" s="10">
        <v>1</v>
      </c>
      <c r="BG231" s="10">
        <v>1</v>
      </c>
      <c r="BH231" s="10">
        <v>1</v>
      </c>
      <c r="BI231" s="10">
        <v>1</v>
      </c>
      <c r="BJ231" s="10">
        <v>1</v>
      </c>
      <c r="BK231" s="10">
        <v>1</v>
      </c>
      <c r="BL231" s="10">
        <v>1</v>
      </c>
      <c r="BM231" s="10">
        <v>1</v>
      </c>
      <c r="BN231" s="10">
        <v>1</v>
      </c>
      <c r="BO231" s="10">
        <v>1</v>
      </c>
      <c r="BP231" s="10">
        <v>1</v>
      </c>
      <c r="BQ231" s="10">
        <v>1</v>
      </c>
      <c r="BR231" s="10">
        <v>1</v>
      </c>
      <c r="BS231" s="10">
        <v>1</v>
      </c>
      <c r="BT231" s="10">
        <v>1</v>
      </c>
      <c r="BU231" s="10">
        <v>1</v>
      </c>
      <c r="BV231" s="10">
        <v>1</v>
      </c>
      <c r="BW231" s="10">
        <v>1</v>
      </c>
      <c r="BX231" s="10">
        <v>1</v>
      </c>
      <c r="BY231" s="10">
        <v>1</v>
      </c>
      <c r="BZ231" s="10">
        <v>1</v>
      </c>
      <c r="CA231" s="10">
        <v>1</v>
      </c>
      <c r="CB231" s="10">
        <v>1</v>
      </c>
      <c r="CC231" s="10">
        <v>1</v>
      </c>
      <c r="CD231" s="10">
        <v>1</v>
      </c>
      <c r="CE231" s="10">
        <v>1</v>
      </c>
      <c r="CF231" s="10">
        <v>1</v>
      </c>
      <c r="CG231" s="10">
        <v>1</v>
      </c>
      <c r="CH231" s="10">
        <v>1</v>
      </c>
      <c r="CI231" s="10">
        <v>1</v>
      </c>
      <c r="CJ231" s="10">
        <v>1</v>
      </c>
      <c r="CK231" s="10">
        <v>1</v>
      </c>
      <c r="CL231" s="10">
        <v>1</v>
      </c>
      <c r="CM231" s="10">
        <v>1</v>
      </c>
      <c r="CN231" s="10">
        <v>1</v>
      </c>
      <c r="CO231" s="10">
        <v>1</v>
      </c>
      <c r="CP231" s="10">
        <v>1</v>
      </c>
      <c r="CQ231" s="10">
        <v>1</v>
      </c>
      <c r="CR231" s="10">
        <v>1</v>
      </c>
      <c r="CS231" s="10">
        <v>1</v>
      </c>
      <c r="CT231" s="10">
        <v>1</v>
      </c>
      <c r="CU231" s="10">
        <v>1</v>
      </c>
      <c r="CV231" s="10">
        <v>1</v>
      </c>
      <c r="CW231" s="10">
        <v>1</v>
      </c>
      <c r="CX231" s="10">
        <v>1</v>
      </c>
      <c r="CY231" s="10">
        <v>1</v>
      </c>
      <c r="CZ231" s="10">
        <v>1</v>
      </c>
      <c r="DA231" s="10">
        <v>1</v>
      </c>
      <c r="DB231" s="22">
        <v>1</v>
      </c>
      <c r="DC231" s="22">
        <v>1</v>
      </c>
      <c r="DD231" s="22">
        <v>1</v>
      </c>
      <c r="DE231" s="22">
        <v>1</v>
      </c>
      <c r="DF231" s="22">
        <v>1</v>
      </c>
      <c r="DG231" s="22">
        <v>1</v>
      </c>
      <c r="DH231" s="22">
        <v>1</v>
      </c>
      <c r="DI231" s="22">
        <v>1</v>
      </c>
      <c r="DJ231" s="22">
        <v>1</v>
      </c>
      <c r="DK231" s="22">
        <v>1</v>
      </c>
      <c r="DL231">
        <v>1</v>
      </c>
      <c r="DM231">
        <v>1</v>
      </c>
      <c r="DN231">
        <v>1</v>
      </c>
      <c r="DO231">
        <v>1</v>
      </c>
      <c r="DP231">
        <v>1</v>
      </c>
      <c r="DQ231">
        <v>1</v>
      </c>
      <c r="DR231">
        <v>1</v>
      </c>
      <c r="DS231">
        <v>1</v>
      </c>
      <c r="DT231">
        <v>1</v>
      </c>
      <c r="DU231">
        <v>1</v>
      </c>
      <c r="DV231">
        <v>1</v>
      </c>
      <c r="DW231">
        <v>1</v>
      </c>
      <c r="DX231">
        <v>1</v>
      </c>
      <c r="DY231">
        <v>1</v>
      </c>
      <c r="DZ231">
        <v>1</v>
      </c>
      <c r="EA231">
        <v>1</v>
      </c>
      <c r="EB231">
        <v>1</v>
      </c>
      <c r="EC231">
        <v>1</v>
      </c>
      <c r="ED231">
        <v>1</v>
      </c>
      <c r="EE231">
        <v>1</v>
      </c>
      <c r="EF231">
        <v>1</v>
      </c>
      <c r="EG231">
        <v>1</v>
      </c>
      <c r="EH231">
        <v>1</v>
      </c>
      <c r="EI231">
        <v>1</v>
      </c>
      <c r="EJ231">
        <v>1</v>
      </c>
      <c r="EK231">
        <v>1</v>
      </c>
      <c r="EL231">
        <v>1</v>
      </c>
      <c r="EM231">
        <v>1</v>
      </c>
      <c r="EN231">
        <v>1</v>
      </c>
      <c r="EO231">
        <v>1</v>
      </c>
      <c r="EP231">
        <v>1</v>
      </c>
      <c r="EQ231">
        <v>1</v>
      </c>
      <c r="ER231">
        <v>1</v>
      </c>
      <c r="ES231">
        <v>1</v>
      </c>
      <c r="ET231">
        <v>1</v>
      </c>
      <c r="EU231" s="1">
        <v>1</v>
      </c>
      <c r="EV231" s="1">
        <v>1</v>
      </c>
      <c r="EW231" s="1">
        <v>1</v>
      </c>
      <c r="EX231" s="1">
        <v>1</v>
      </c>
      <c r="EY231" s="1">
        <v>1</v>
      </c>
      <c r="EZ231" s="1">
        <v>1</v>
      </c>
      <c r="FA231" s="1">
        <v>1</v>
      </c>
      <c r="FB231" s="1">
        <v>1</v>
      </c>
      <c r="FC231" s="1">
        <v>1</v>
      </c>
      <c r="FD231" s="1">
        <v>1</v>
      </c>
      <c r="FE231" s="1">
        <v>1</v>
      </c>
      <c r="FF231" s="1">
        <v>1</v>
      </c>
      <c r="FG231" s="1">
        <v>1</v>
      </c>
      <c r="FH231" s="1">
        <v>1</v>
      </c>
      <c r="FI231" s="1">
        <v>1</v>
      </c>
      <c r="FJ231" s="1">
        <v>1</v>
      </c>
      <c r="FK231" s="1">
        <v>1</v>
      </c>
      <c r="FL231" s="28">
        <v>1</v>
      </c>
      <c r="FM231" s="28">
        <v>1</v>
      </c>
      <c r="FN231" s="28">
        <v>1</v>
      </c>
      <c r="FO231" s="28">
        <v>1</v>
      </c>
      <c r="FP231" s="28">
        <v>1</v>
      </c>
      <c r="FQ231" s="28">
        <v>1</v>
      </c>
      <c r="FR231" s="28">
        <v>1</v>
      </c>
      <c r="FS231">
        <v>1</v>
      </c>
      <c r="FT231">
        <v>1</v>
      </c>
      <c r="FU231">
        <v>1</v>
      </c>
      <c r="FV231">
        <v>1</v>
      </c>
      <c r="FW231">
        <v>1</v>
      </c>
      <c r="FX231">
        <v>1</v>
      </c>
      <c r="FY231">
        <v>1</v>
      </c>
      <c r="FZ231">
        <v>1</v>
      </c>
      <c r="GA231">
        <v>1</v>
      </c>
      <c r="GB231">
        <v>1</v>
      </c>
      <c r="GC231">
        <v>1</v>
      </c>
      <c r="GD231">
        <v>1</v>
      </c>
      <c r="GE231">
        <v>1</v>
      </c>
      <c r="GF231">
        <v>1</v>
      </c>
      <c r="GG231">
        <v>1</v>
      </c>
      <c r="GH231">
        <v>1</v>
      </c>
      <c r="GI231">
        <v>1</v>
      </c>
      <c r="GJ231">
        <v>1</v>
      </c>
      <c r="GK231">
        <v>1</v>
      </c>
      <c r="GL231">
        <v>1</v>
      </c>
      <c r="GM231">
        <v>1</v>
      </c>
      <c r="GN231">
        <v>1</v>
      </c>
      <c r="GO231">
        <v>1</v>
      </c>
      <c r="GP231">
        <v>1</v>
      </c>
      <c r="GQ231">
        <v>1</v>
      </c>
      <c r="GR231">
        <v>1</v>
      </c>
      <c r="GS231">
        <v>1</v>
      </c>
      <c r="GT231">
        <v>1</v>
      </c>
      <c r="GU231">
        <v>1</v>
      </c>
    </row>
    <row r="232" spans="1:203" x14ac:dyDescent="0.25">
      <c r="A232" s="2" t="s">
        <v>233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22"/>
      <c r="DC232" s="22"/>
      <c r="DD232" s="22"/>
      <c r="DE232" s="22"/>
      <c r="DF232" s="22"/>
      <c r="DG232" s="22">
        <v>1</v>
      </c>
      <c r="DH232" s="22">
        <v>1</v>
      </c>
      <c r="DI232" s="22">
        <v>1</v>
      </c>
      <c r="DJ232" s="22">
        <v>1</v>
      </c>
      <c r="DK232" s="22">
        <v>1</v>
      </c>
      <c r="DL232">
        <v>1</v>
      </c>
      <c r="DM232">
        <v>1</v>
      </c>
      <c r="DN232">
        <v>1</v>
      </c>
      <c r="DO232">
        <v>1</v>
      </c>
      <c r="DP232">
        <v>1</v>
      </c>
      <c r="DQ232" s="15"/>
      <c r="DR232" s="15"/>
      <c r="DS232" s="15"/>
      <c r="DT232" s="15"/>
      <c r="DU232" s="15"/>
      <c r="DV232" s="15"/>
      <c r="DW232" s="15"/>
      <c r="DX232" s="15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Q232" s="28"/>
      <c r="GU232">
        <v>1</v>
      </c>
    </row>
    <row r="233" spans="1:203" x14ac:dyDescent="0.25">
      <c r="A233" s="5" t="s">
        <v>122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0"/>
      <c r="AH233" s="10"/>
      <c r="AI233" s="10"/>
      <c r="AJ233" s="10"/>
      <c r="AK233" s="10"/>
      <c r="AL233" s="10">
        <v>1</v>
      </c>
      <c r="AM233" s="10">
        <v>2</v>
      </c>
      <c r="AN233" s="10">
        <v>2</v>
      </c>
      <c r="AO233" s="10">
        <v>2</v>
      </c>
      <c r="AP233" s="10">
        <v>2</v>
      </c>
      <c r="AQ233" s="10">
        <v>2</v>
      </c>
      <c r="AR233" s="10">
        <v>2</v>
      </c>
      <c r="AS233" s="10">
        <v>2</v>
      </c>
      <c r="AT233" s="10">
        <v>2</v>
      </c>
      <c r="AU233" s="10">
        <v>2</v>
      </c>
      <c r="AV233" s="10">
        <v>2</v>
      </c>
      <c r="AW233" s="10">
        <v>2</v>
      </c>
      <c r="AX233" s="10">
        <v>2</v>
      </c>
      <c r="AY233" s="10">
        <v>2</v>
      </c>
      <c r="AZ233" s="10">
        <v>2</v>
      </c>
      <c r="BA233" s="10">
        <v>2</v>
      </c>
      <c r="BB233" s="10">
        <v>2</v>
      </c>
      <c r="BC233" s="10">
        <v>2</v>
      </c>
      <c r="BD233" s="10">
        <v>2</v>
      </c>
      <c r="BE233" s="10">
        <v>2</v>
      </c>
      <c r="BF233" s="10">
        <v>2</v>
      </c>
      <c r="BG233" s="10">
        <v>2</v>
      </c>
      <c r="BH233" s="10">
        <v>2</v>
      </c>
      <c r="BI233" s="10">
        <v>2</v>
      </c>
      <c r="BJ233" s="10">
        <v>2</v>
      </c>
      <c r="BK233" s="10">
        <v>2</v>
      </c>
      <c r="BL233" s="10">
        <v>1</v>
      </c>
      <c r="BM233" s="10">
        <v>1</v>
      </c>
      <c r="BN233" s="10">
        <v>1</v>
      </c>
      <c r="BO233" s="10">
        <v>1</v>
      </c>
      <c r="BP233" s="10">
        <v>1</v>
      </c>
      <c r="BQ233" s="10">
        <v>1</v>
      </c>
      <c r="BR233" s="10">
        <v>1</v>
      </c>
      <c r="BS233" s="10">
        <v>1</v>
      </c>
      <c r="BT233" s="10">
        <v>1</v>
      </c>
      <c r="BU233" s="10">
        <v>1</v>
      </c>
      <c r="BV233" s="10">
        <v>1</v>
      </c>
      <c r="BW233" s="10">
        <v>1</v>
      </c>
      <c r="BX233" s="10">
        <v>1</v>
      </c>
      <c r="BY233" s="10">
        <v>1</v>
      </c>
      <c r="BZ233" s="10">
        <v>1</v>
      </c>
      <c r="CA233" s="10">
        <v>1</v>
      </c>
      <c r="CB233" s="10">
        <v>1</v>
      </c>
      <c r="CC233" s="10">
        <v>1</v>
      </c>
      <c r="CD233" s="10">
        <v>1</v>
      </c>
      <c r="CE233" s="10">
        <v>1</v>
      </c>
      <c r="CF233" s="10">
        <v>1</v>
      </c>
      <c r="CG233" s="10">
        <v>1</v>
      </c>
      <c r="CH233" s="10">
        <v>1</v>
      </c>
      <c r="CI233" s="10">
        <v>1</v>
      </c>
      <c r="CJ233" s="10">
        <v>1</v>
      </c>
      <c r="CK233" s="10">
        <v>1</v>
      </c>
      <c r="CL233" s="10">
        <v>1</v>
      </c>
      <c r="CM233" s="10">
        <v>1</v>
      </c>
      <c r="CN233" s="10">
        <v>1</v>
      </c>
      <c r="CO233" s="10">
        <v>1</v>
      </c>
      <c r="CP233" s="10">
        <v>1</v>
      </c>
      <c r="CQ233" s="10">
        <v>1</v>
      </c>
      <c r="CR233" s="10">
        <v>1</v>
      </c>
      <c r="CS233" s="10">
        <v>1</v>
      </c>
      <c r="CT233" s="10">
        <v>1</v>
      </c>
      <c r="CU233" s="10">
        <v>1</v>
      </c>
      <c r="CV233" s="10">
        <v>1</v>
      </c>
      <c r="CW233" s="10">
        <v>1</v>
      </c>
      <c r="CX233" s="10">
        <v>1</v>
      </c>
      <c r="CY233" s="10">
        <v>1</v>
      </c>
      <c r="CZ233" s="10">
        <v>1</v>
      </c>
      <c r="DA233" s="10">
        <v>1</v>
      </c>
      <c r="DB233" s="22">
        <v>1</v>
      </c>
      <c r="DC233" s="22">
        <v>1</v>
      </c>
      <c r="DD233" s="22">
        <v>1</v>
      </c>
      <c r="DE233" s="22">
        <v>1</v>
      </c>
      <c r="DF233" s="22">
        <v>1</v>
      </c>
      <c r="DG233" s="22">
        <v>1</v>
      </c>
      <c r="DH233" s="22">
        <v>1</v>
      </c>
      <c r="DI233" s="22">
        <v>1</v>
      </c>
      <c r="DJ233" s="22">
        <v>1</v>
      </c>
      <c r="DK233" s="22">
        <v>1</v>
      </c>
      <c r="DL233">
        <v>1</v>
      </c>
      <c r="DM233">
        <v>1</v>
      </c>
      <c r="DN233">
        <v>1</v>
      </c>
      <c r="DO233">
        <v>1</v>
      </c>
      <c r="DP233">
        <v>1</v>
      </c>
      <c r="DQ233">
        <v>1</v>
      </c>
      <c r="DR233">
        <v>1</v>
      </c>
      <c r="DS233">
        <v>1</v>
      </c>
      <c r="DT233">
        <v>1</v>
      </c>
      <c r="DU233">
        <v>1</v>
      </c>
      <c r="DV233">
        <v>1</v>
      </c>
      <c r="DW233">
        <v>1</v>
      </c>
      <c r="DX233">
        <v>1</v>
      </c>
      <c r="DY233">
        <v>1</v>
      </c>
      <c r="DZ233">
        <v>1</v>
      </c>
      <c r="EA233">
        <v>1</v>
      </c>
      <c r="EB233">
        <v>1</v>
      </c>
      <c r="EC233">
        <v>1</v>
      </c>
      <c r="ED233">
        <v>1</v>
      </c>
      <c r="EE233">
        <v>1</v>
      </c>
      <c r="EF233">
        <v>1</v>
      </c>
      <c r="EG233">
        <v>1</v>
      </c>
      <c r="EH233">
        <v>1</v>
      </c>
      <c r="EI233">
        <v>1</v>
      </c>
      <c r="EJ233">
        <v>1</v>
      </c>
      <c r="EK233">
        <v>1</v>
      </c>
      <c r="EL233">
        <v>1</v>
      </c>
      <c r="EM233">
        <v>1</v>
      </c>
      <c r="EN233">
        <v>1</v>
      </c>
      <c r="EO233">
        <v>1</v>
      </c>
      <c r="EP233">
        <v>1</v>
      </c>
      <c r="EQ233">
        <v>1</v>
      </c>
      <c r="ER233">
        <v>1</v>
      </c>
      <c r="ES233">
        <v>1</v>
      </c>
      <c r="ET233" s="1">
        <v>1</v>
      </c>
      <c r="EU233" s="1">
        <v>1</v>
      </c>
      <c r="EV233" s="1">
        <v>1</v>
      </c>
      <c r="EW233" s="1">
        <v>1</v>
      </c>
      <c r="EX233" s="1">
        <v>1</v>
      </c>
      <c r="EY233" s="1">
        <v>1</v>
      </c>
      <c r="EZ233" s="1">
        <v>1</v>
      </c>
      <c r="FA233" s="1">
        <v>1</v>
      </c>
      <c r="FB233" s="1">
        <v>1</v>
      </c>
      <c r="FC233" s="1">
        <v>1</v>
      </c>
      <c r="FD233" s="1">
        <v>1</v>
      </c>
      <c r="FE233" s="1">
        <v>1</v>
      </c>
      <c r="FF233" s="1">
        <v>1</v>
      </c>
      <c r="FG233" s="1">
        <v>1</v>
      </c>
      <c r="FH233" s="1">
        <v>1</v>
      </c>
      <c r="FI233" s="1">
        <v>1</v>
      </c>
      <c r="FJ233" s="1">
        <v>1</v>
      </c>
      <c r="FK233" s="1">
        <v>1</v>
      </c>
      <c r="FL233" s="28">
        <v>1</v>
      </c>
      <c r="FM233" s="28">
        <v>1</v>
      </c>
      <c r="FN233" s="28">
        <v>1</v>
      </c>
      <c r="FO233" s="28">
        <v>1</v>
      </c>
      <c r="FP233" s="28">
        <v>1</v>
      </c>
      <c r="FQ233" s="28">
        <v>1</v>
      </c>
      <c r="FR233" s="28">
        <v>1</v>
      </c>
      <c r="FS233">
        <v>1</v>
      </c>
      <c r="FT233">
        <v>1</v>
      </c>
      <c r="FU233">
        <v>1</v>
      </c>
      <c r="FV233">
        <v>1</v>
      </c>
      <c r="FW233">
        <v>1</v>
      </c>
      <c r="GC233">
        <v>1</v>
      </c>
      <c r="GD233">
        <v>1</v>
      </c>
      <c r="GE233">
        <v>1</v>
      </c>
      <c r="GF233">
        <v>1</v>
      </c>
      <c r="GG233">
        <v>1</v>
      </c>
      <c r="GH233">
        <v>1</v>
      </c>
      <c r="GI233">
        <v>1</v>
      </c>
      <c r="GJ233">
        <v>1</v>
      </c>
      <c r="GK233">
        <v>1</v>
      </c>
      <c r="GL233">
        <v>1</v>
      </c>
      <c r="GM233">
        <v>1</v>
      </c>
      <c r="GN233">
        <v>1</v>
      </c>
      <c r="GO233">
        <v>1</v>
      </c>
      <c r="GP233">
        <v>1</v>
      </c>
      <c r="GQ233">
        <v>1</v>
      </c>
      <c r="GR233">
        <v>1</v>
      </c>
      <c r="GS233">
        <v>1</v>
      </c>
      <c r="GT233">
        <v>1</v>
      </c>
      <c r="GU233">
        <v>1</v>
      </c>
    </row>
    <row r="234" spans="1:203" ht="30" x14ac:dyDescent="0.25">
      <c r="A234" s="2" t="s">
        <v>302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L234" s="28"/>
      <c r="FM234" s="28"/>
      <c r="FN234" s="28"/>
      <c r="FO234" s="28"/>
      <c r="FP234" s="28"/>
      <c r="FQ234" s="28"/>
      <c r="FR234" s="28"/>
      <c r="GU234">
        <v>1</v>
      </c>
    </row>
    <row r="235" spans="1:203" ht="30" x14ac:dyDescent="0.25">
      <c r="A235" s="2" t="s">
        <v>301</v>
      </c>
      <c r="C235">
        <v>1</v>
      </c>
      <c r="D235">
        <v>1</v>
      </c>
      <c r="E235">
        <v>2</v>
      </c>
      <c r="F235">
        <v>2</v>
      </c>
      <c r="G235">
        <v>2</v>
      </c>
      <c r="H235">
        <v>2</v>
      </c>
      <c r="I235">
        <v>2</v>
      </c>
      <c r="J235" s="1">
        <v>2</v>
      </c>
      <c r="K235" s="1">
        <v>2</v>
      </c>
      <c r="L235" s="1">
        <v>2</v>
      </c>
      <c r="M235" s="1">
        <v>2</v>
      </c>
      <c r="N235" s="1">
        <v>2</v>
      </c>
      <c r="O235" s="1">
        <v>2</v>
      </c>
      <c r="P235" s="3">
        <v>1</v>
      </c>
      <c r="Q235" s="1">
        <v>1</v>
      </c>
      <c r="R235" s="1">
        <v>1</v>
      </c>
      <c r="S235" s="1">
        <v>1</v>
      </c>
      <c r="T235" s="1">
        <v>1</v>
      </c>
      <c r="U235" s="1">
        <v>1</v>
      </c>
      <c r="V235" s="1">
        <v>1</v>
      </c>
      <c r="W235" s="1">
        <v>1</v>
      </c>
      <c r="X235" s="1">
        <v>1</v>
      </c>
      <c r="Y235" s="1">
        <v>1</v>
      </c>
      <c r="Z235" s="1">
        <v>1</v>
      </c>
      <c r="AA235" s="1">
        <v>1</v>
      </c>
      <c r="AB235" s="1">
        <v>1</v>
      </c>
      <c r="AC235" s="1">
        <v>1</v>
      </c>
      <c r="AD235" s="1">
        <v>1</v>
      </c>
      <c r="AE235" s="1">
        <v>1</v>
      </c>
      <c r="AF235" s="1">
        <v>2</v>
      </c>
      <c r="AG235" s="10">
        <v>2</v>
      </c>
      <c r="AH235" s="10">
        <v>2</v>
      </c>
      <c r="AI235" s="10">
        <v>2</v>
      </c>
      <c r="AJ235" s="10">
        <v>2</v>
      </c>
      <c r="AK235" s="10">
        <v>2</v>
      </c>
      <c r="AL235" s="10">
        <v>2</v>
      </c>
      <c r="AM235" s="10">
        <v>2</v>
      </c>
      <c r="AN235" s="10">
        <v>2</v>
      </c>
      <c r="AO235" s="10">
        <v>2</v>
      </c>
      <c r="AP235" s="10">
        <v>2</v>
      </c>
      <c r="AQ235" s="10">
        <v>2</v>
      </c>
      <c r="AR235" s="10">
        <v>2</v>
      </c>
      <c r="AS235" s="10">
        <v>2</v>
      </c>
      <c r="AT235" s="10">
        <v>2</v>
      </c>
      <c r="AU235" s="10">
        <v>2</v>
      </c>
      <c r="AV235" s="10">
        <v>2</v>
      </c>
      <c r="AW235" s="10">
        <v>2</v>
      </c>
      <c r="AX235" s="10">
        <v>2</v>
      </c>
      <c r="AY235" s="10">
        <v>2</v>
      </c>
      <c r="AZ235" s="10">
        <v>2</v>
      </c>
      <c r="BA235" s="10">
        <v>2</v>
      </c>
      <c r="BB235" s="10">
        <v>2</v>
      </c>
      <c r="BC235" s="10">
        <v>2</v>
      </c>
      <c r="BD235" s="10">
        <v>2</v>
      </c>
      <c r="BE235" s="10">
        <v>2</v>
      </c>
      <c r="BF235" s="10">
        <v>2</v>
      </c>
      <c r="BG235" s="10">
        <v>2</v>
      </c>
      <c r="BH235" s="10">
        <v>2</v>
      </c>
      <c r="BI235" s="10">
        <v>2</v>
      </c>
      <c r="BJ235" s="10">
        <v>2</v>
      </c>
      <c r="BK235" s="10">
        <v>2</v>
      </c>
      <c r="BL235" s="10">
        <v>2</v>
      </c>
      <c r="BM235" s="10">
        <v>2</v>
      </c>
      <c r="BN235" s="10">
        <v>2</v>
      </c>
      <c r="BO235" s="10">
        <v>2</v>
      </c>
      <c r="BP235" s="10">
        <v>2</v>
      </c>
      <c r="BQ235" s="10">
        <v>2</v>
      </c>
      <c r="BR235" s="10">
        <v>1</v>
      </c>
      <c r="BS235" s="10">
        <v>1</v>
      </c>
      <c r="BT235" s="10">
        <v>1</v>
      </c>
      <c r="BU235" s="10">
        <v>1</v>
      </c>
      <c r="BV235" s="10">
        <v>1</v>
      </c>
      <c r="BW235" s="10">
        <v>1</v>
      </c>
      <c r="BX235" s="10">
        <v>1</v>
      </c>
      <c r="BY235" s="10">
        <v>1</v>
      </c>
      <c r="BZ235" s="10">
        <v>1</v>
      </c>
      <c r="CA235" s="10">
        <v>1</v>
      </c>
      <c r="CB235" s="10">
        <v>1</v>
      </c>
      <c r="CC235" s="10">
        <v>1</v>
      </c>
      <c r="CD235" s="10">
        <v>1</v>
      </c>
      <c r="CE235" s="10">
        <v>1</v>
      </c>
      <c r="CF235" s="10">
        <v>1</v>
      </c>
      <c r="CG235" s="10">
        <v>1</v>
      </c>
      <c r="CH235" s="10">
        <v>1</v>
      </c>
      <c r="CI235" s="10">
        <v>1</v>
      </c>
      <c r="CJ235" s="10">
        <v>1</v>
      </c>
      <c r="CK235" s="10">
        <v>1</v>
      </c>
      <c r="CL235" s="10">
        <v>1</v>
      </c>
      <c r="CM235" s="10">
        <v>1</v>
      </c>
      <c r="CN235" s="10">
        <v>1</v>
      </c>
      <c r="CO235" s="10">
        <v>1</v>
      </c>
      <c r="CP235" s="10">
        <v>1</v>
      </c>
      <c r="CQ235" s="10">
        <v>1</v>
      </c>
      <c r="CR235" s="10">
        <v>1</v>
      </c>
      <c r="CS235" s="10">
        <v>1</v>
      </c>
      <c r="CT235" s="10">
        <v>1</v>
      </c>
      <c r="CU235" s="10">
        <v>1</v>
      </c>
      <c r="CV235" s="10">
        <v>1</v>
      </c>
      <c r="CW235" s="10">
        <v>1</v>
      </c>
      <c r="CX235" s="10">
        <v>1</v>
      </c>
      <c r="CY235" s="10">
        <v>1</v>
      </c>
      <c r="CZ235" s="10">
        <v>1</v>
      </c>
      <c r="DA235" s="10">
        <v>1</v>
      </c>
      <c r="DB235" s="22">
        <v>1</v>
      </c>
      <c r="DC235" s="22">
        <v>1</v>
      </c>
      <c r="DD235" s="22">
        <v>1</v>
      </c>
      <c r="DE235" s="22">
        <v>1</v>
      </c>
      <c r="DF235" s="22">
        <v>1</v>
      </c>
      <c r="DG235" s="22">
        <v>1</v>
      </c>
      <c r="DH235" s="22">
        <v>1</v>
      </c>
      <c r="DI235" s="22">
        <v>1</v>
      </c>
      <c r="DJ235" s="22">
        <v>1</v>
      </c>
      <c r="DK235" s="22">
        <v>1</v>
      </c>
      <c r="DL235">
        <v>1</v>
      </c>
      <c r="DM235">
        <v>1</v>
      </c>
      <c r="DN235">
        <v>1</v>
      </c>
      <c r="DO235">
        <v>1</v>
      </c>
      <c r="DP235">
        <v>1</v>
      </c>
      <c r="DQ235">
        <v>1</v>
      </c>
      <c r="DR235">
        <v>1</v>
      </c>
      <c r="DS235">
        <v>1</v>
      </c>
      <c r="DT235">
        <v>1</v>
      </c>
      <c r="DU235">
        <v>1</v>
      </c>
      <c r="DV235">
        <v>1</v>
      </c>
      <c r="DW235">
        <v>1</v>
      </c>
      <c r="DX235">
        <v>1</v>
      </c>
      <c r="DY235">
        <v>1</v>
      </c>
      <c r="DZ235">
        <v>1</v>
      </c>
      <c r="EA235">
        <v>1</v>
      </c>
      <c r="EB235">
        <v>1</v>
      </c>
      <c r="EC235">
        <v>1</v>
      </c>
      <c r="ED235">
        <v>1</v>
      </c>
      <c r="EE235">
        <v>1</v>
      </c>
      <c r="EF235">
        <v>1</v>
      </c>
      <c r="EG235">
        <v>1</v>
      </c>
      <c r="EH235">
        <v>1</v>
      </c>
      <c r="EI235">
        <v>1</v>
      </c>
      <c r="EJ235">
        <v>1</v>
      </c>
      <c r="EK235">
        <v>1</v>
      </c>
      <c r="EL235">
        <v>1</v>
      </c>
      <c r="EM235">
        <v>1</v>
      </c>
      <c r="EN235">
        <v>1</v>
      </c>
      <c r="EO235">
        <v>1</v>
      </c>
      <c r="EP235">
        <v>1</v>
      </c>
      <c r="EQ235">
        <v>1</v>
      </c>
      <c r="ER235">
        <v>1</v>
      </c>
      <c r="ES235">
        <v>1</v>
      </c>
      <c r="ET235" s="1">
        <v>1</v>
      </c>
      <c r="EU235" s="1">
        <v>1</v>
      </c>
      <c r="EV235" s="1">
        <v>1</v>
      </c>
      <c r="EW235" s="1">
        <v>1</v>
      </c>
      <c r="EX235" s="1">
        <v>1</v>
      </c>
      <c r="EY235" s="1">
        <v>1</v>
      </c>
      <c r="EZ235" s="1">
        <v>1</v>
      </c>
      <c r="FA235" s="1">
        <v>1</v>
      </c>
      <c r="FB235" s="1">
        <v>1</v>
      </c>
      <c r="FC235" s="1">
        <v>1</v>
      </c>
      <c r="FD235" s="1">
        <v>1</v>
      </c>
      <c r="FE235" s="1">
        <v>1</v>
      </c>
      <c r="FF235" s="1">
        <v>1</v>
      </c>
      <c r="FG235" s="1">
        <v>1</v>
      </c>
      <c r="FH235" s="1">
        <v>1</v>
      </c>
      <c r="FI235" s="1">
        <v>1</v>
      </c>
      <c r="FJ235" s="1">
        <v>1</v>
      </c>
      <c r="FK235" s="1">
        <v>1</v>
      </c>
      <c r="FL235" s="28">
        <v>1</v>
      </c>
      <c r="FM235" s="28">
        <v>1</v>
      </c>
      <c r="FN235" s="28">
        <v>1</v>
      </c>
      <c r="FO235" s="28">
        <v>1</v>
      </c>
      <c r="FP235" s="28">
        <v>1</v>
      </c>
      <c r="FQ235" s="28">
        <v>1</v>
      </c>
      <c r="FR235" s="28">
        <v>1</v>
      </c>
      <c r="GS235">
        <v>1</v>
      </c>
      <c r="GT235">
        <v>1</v>
      </c>
      <c r="GU235">
        <v>1</v>
      </c>
    </row>
    <row r="236" spans="1:203" x14ac:dyDescent="0.25">
      <c r="A236" s="2" t="s">
        <v>280</v>
      </c>
      <c r="J236" s="1"/>
      <c r="K236" s="1"/>
      <c r="L236" s="1"/>
      <c r="M236" s="1"/>
      <c r="N236" s="1"/>
      <c r="O236" s="1"/>
      <c r="P236" s="3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L236" s="28"/>
      <c r="FM236" s="28"/>
      <c r="FN236" s="28"/>
      <c r="FO236" s="28"/>
      <c r="FP236" s="28"/>
      <c r="FQ236" s="28"/>
      <c r="FR236" s="28"/>
      <c r="FX236">
        <v>1</v>
      </c>
      <c r="FY236">
        <v>1</v>
      </c>
      <c r="FZ236">
        <v>1</v>
      </c>
      <c r="GA236">
        <v>1</v>
      </c>
      <c r="GB236">
        <v>1</v>
      </c>
      <c r="GC236">
        <v>1</v>
      </c>
      <c r="GD236">
        <v>1</v>
      </c>
      <c r="GE236">
        <v>1</v>
      </c>
      <c r="GF236">
        <v>1</v>
      </c>
      <c r="GG236">
        <v>1</v>
      </c>
      <c r="GH236">
        <v>1</v>
      </c>
      <c r="GI236">
        <v>1</v>
      </c>
      <c r="GJ236">
        <v>1</v>
      </c>
      <c r="GK236">
        <v>1</v>
      </c>
      <c r="GL236">
        <v>1</v>
      </c>
      <c r="GM236">
        <v>1</v>
      </c>
      <c r="GN236">
        <v>1</v>
      </c>
      <c r="GO236">
        <v>1</v>
      </c>
      <c r="GP236">
        <v>1</v>
      </c>
      <c r="GQ236">
        <v>1</v>
      </c>
      <c r="GR236">
        <v>1</v>
      </c>
      <c r="GS236">
        <v>1</v>
      </c>
      <c r="GT236">
        <v>1</v>
      </c>
      <c r="GU236">
        <v>1</v>
      </c>
    </row>
    <row r="237" spans="1:203" x14ac:dyDescent="0.25">
      <c r="A237" s="2" t="s">
        <v>242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15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0">
        <v>1</v>
      </c>
      <c r="CP237" s="10">
        <v>1</v>
      </c>
      <c r="CQ237">
        <v>1</v>
      </c>
      <c r="CR237" s="10">
        <v>1</v>
      </c>
      <c r="CS237" s="10">
        <v>1</v>
      </c>
      <c r="CT237" s="10">
        <v>1</v>
      </c>
      <c r="CU237" s="10">
        <v>1</v>
      </c>
      <c r="CV237" s="10">
        <v>1</v>
      </c>
      <c r="CW237" s="10">
        <v>1</v>
      </c>
      <c r="CX237" s="10">
        <v>1</v>
      </c>
      <c r="CY237" s="10">
        <v>1</v>
      </c>
      <c r="CZ237" s="10">
        <v>1</v>
      </c>
      <c r="DA237" s="10">
        <v>1</v>
      </c>
      <c r="DB237" s="22">
        <v>1</v>
      </c>
      <c r="DC237" s="22">
        <v>1</v>
      </c>
      <c r="DD237" s="22">
        <v>1</v>
      </c>
      <c r="DE237" s="22">
        <v>1</v>
      </c>
      <c r="DF237" s="22">
        <v>1</v>
      </c>
      <c r="DG237" s="22">
        <v>1</v>
      </c>
      <c r="DH237" s="22">
        <v>1</v>
      </c>
      <c r="DI237" s="22">
        <v>1</v>
      </c>
      <c r="DJ237" s="22">
        <v>1</v>
      </c>
      <c r="DK237" s="22">
        <v>1</v>
      </c>
      <c r="DL237" s="1">
        <v>1</v>
      </c>
      <c r="DM237">
        <v>1</v>
      </c>
      <c r="DN237">
        <v>1</v>
      </c>
      <c r="DO237">
        <v>1</v>
      </c>
      <c r="DP237">
        <v>1</v>
      </c>
      <c r="DQ237">
        <v>1</v>
      </c>
      <c r="DR237">
        <v>1</v>
      </c>
      <c r="DS237">
        <v>1</v>
      </c>
      <c r="DT237">
        <v>1</v>
      </c>
      <c r="DU237">
        <v>1</v>
      </c>
      <c r="DV237">
        <v>1</v>
      </c>
      <c r="DW237">
        <v>1</v>
      </c>
      <c r="DX237">
        <v>1</v>
      </c>
      <c r="DY237">
        <v>1</v>
      </c>
      <c r="DZ237">
        <v>1</v>
      </c>
      <c r="EA237">
        <v>1</v>
      </c>
      <c r="EB237">
        <v>1</v>
      </c>
      <c r="EC237">
        <v>1</v>
      </c>
      <c r="ED237">
        <v>1</v>
      </c>
      <c r="EE237">
        <v>1</v>
      </c>
      <c r="EF237">
        <v>1</v>
      </c>
      <c r="EG237">
        <v>1</v>
      </c>
      <c r="EH237">
        <v>1</v>
      </c>
      <c r="EI237">
        <v>1</v>
      </c>
      <c r="EJ237">
        <v>1</v>
      </c>
      <c r="EK237">
        <v>1</v>
      </c>
      <c r="EL237">
        <v>1</v>
      </c>
      <c r="EM237">
        <v>1</v>
      </c>
      <c r="EN237">
        <v>1</v>
      </c>
      <c r="EO237">
        <v>1</v>
      </c>
      <c r="EP237">
        <v>1</v>
      </c>
      <c r="EQ237">
        <v>1</v>
      </c>
      <c r="ER237">
        <v>1</v>
      </c>
      <c r="ES237">
        <v>1</v>
      </c>
      <c r="ET237">
        <v>1</v>
      </c>
      <c r="EU237" s="1">
        <v>1</v>
      </c>
      <c r="EV237" s="1">
        <v>1</v>
      </c>
      <c r="EW237" s="1">
        <v>1</v>
      </c>
      <c r="EX237" s="1">
        <v>1</v>
      </c>
      <c r="EY237" s="1">
        <v>1</v>
      </c>
      <c r="EZ237" s="1">
        <v>1</v>
      </c>
      <c r="FA237" s="1">
        <v>1</v>
      </c>
      <c r="FB237" s="1">
        <v>1</v>
      </c>
      <c r="FC237" s="1">
        <v>1</v>
      </c>
      <c r="FD237" s="1">
        <v>1</v>
      </c>
      <c r="FE237" s="1">
        <v>1</v>
      </c>
      <c r="FF237" s="1">
        <v>1</v>
      </c>
      <c r="FG237" s="1">
        <v>1</v>
      </c>
      <c r="FH237" s="1">
        <v>1</v>
      </c>
      <c r="FI237" s="1">
        <v>1</v>
      </c>
      <c r="FJ237" s="1">
        <v>1</v>
      </c>
      <c r="FK237" s="1">
        <v>1</v>
      </c>
      <c r="FL237" s="28">
        <v>1</v>
      </c>
      <c r="FM237" s="28">
        <v>1</v>
      </c>
      <c r="FN237" s="28">
        <v>1</v>
      </c>
      <c r="FO237" s="28">
        <v>1</v>
      </c>
      <c r="FP237" s="28">
        <v>1</v>
      </c>
      <c r="FQ237" s="28">
        <v>1</v>
      </c>
      <c r="FR237" s="28">
        <v>1</v>
      </c>
      <c r="FS237">
        <v>1</v>
      </c>
      <c r="FT237">
        <v>1</v>
      </c>
      <c r="FU237">
        <v>1</v>
      </c>
      <c r="FV237">
        <v>1</v>
      </c>
      <c r="FW237">
        <v>1</v>
      </c>
      <c r="FX237">
        <v>1</v>
      </c>
      <c r="FY237">
        <v>1</v>
      </c>
      <c r="FZ237">
        <v>1</v>
      </c>
      <c r="GA237">
        <v>1</v>
      </c>
      <c r="GB237">
        <v>1</v>
      </c>
      <c r="GC237">
        <v>1</v>
      </c>
      <c r="GD237">
        <v>1</v>
      </c>
      <c r="GE237">
        <v>1</v>
      </c>
      <c r="GF237">
        <v>1</v>
      </c>
      <c r="GG237">
        <v>1</v>
      </c>
      <c r="GH237">
        <v>1</v>
      </c>
      <c r="GI237">
        <v>1</v>
      </c>
      <c r="GJ237">
        <v>1</v>
      </c>
      <c r="GK237">
        <v>1</v>
      </c>
      <c r="GL237">
        <v>1</v>
      </c>
      <c r="GM237">
        <v>1</v>
      </c>
      <c r="GN237">
        <v>1</v>
      </c>
      <c r="GO237">
        <v>1</v>
      </c>
      <c r="GP237">
        <v>1</v>
      </c>
      <c r="GQ237">
        <v>1</v>
      </c>
      <c r="GR237">
        <v>1</v>
      </c>
      <c r="GS237">
        <v>1</v>
      </c>
      <c r="GT237">
        <v>1</v>
      </c>
      <c r="GU237">
        <v>1</v>
      </c>
    </row>
    <row r="238" spans="1:203" ht="30" x14ac:dyDescent="0.25">
      <c r="A238" s="5" t="s">
        <v>258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4"/>
      <c r="V238" s="4"/>
      <c r="X238" s="4"/>
      <c r="Y238" s="4"/>
      <c r="Z238" s="4"/>
      <c r="AA238" s="4"/>
      <c r="AB238" s="4"/>
      <c r="AC238" s="4"/>
      <c r="AD238" s="4"/>
      <c r="AE238" s="4"/>
      <c r="AF238" s="15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22"/>
      <c r="DE238" s="22"/>
      <c r="DF238" s="22"/>
      <c r="DG238" s="22">
        <v>1</v>
      </c>
      <c r="DH238" s="22">
        <v>1</v>
      </c>
      <c r="DI238" s="22">
        <v>1</v>
      </c>
      <c r="DJ238" s="22">
        <v>1</v>
      </c>
      <c r="DK238" s="22">
        <v>1</v>
      </c>
      <c r="DL238">
        <v>1</v>
      </c>
      <c r="DM238">
        <v>1</v>
      </c>
      <c r="DN238">
        <v>1</v>
      </c>
      <c r="DO238">
        <v>1</v>
      </c>
      <c r="DP238">
        <v>1</v>
      </c>
      <c r="DQ238">
        <v>1</v>
      </c>
      <c r="DR238">
        <v>1</v>
      </c>
      <c r="DS238">
        <v>1</v>
      </c>
      <c r="DT238">
        <v>1</v>
      </c>
      <c r="DU238">
        <v>1</v>
      </c>
      <c r="DV238">
        <v>1</v>
      </c>
      <c r="DW238">
        <v>1</v>
      </c>
      <c r="DX238">
        <v>1</v>
      </c>
      <c r="DY238">
        <v>1</v>
      </c>
      <c r="DZ238">
        <v>1</v>
      </c>
      <c r="EA238">
        <v>1</v>
      </c>
      <c r="EB238">
        <v>1</v>
      </c>
      <c r="EC238">
        <v>1</v>
      </c>
      <c r="ED238">
        <v>1</v>
      </c>
      <c r="EE238">
        <v>1</v>
      </c>
      <c r="EF238">
        <v>1</v>
      </c>
      <c r="EG238">
        <v>1</v>
      </c>
      <c r="EH238">
        <v>1</v>
      </c>
      <c r="EI238">
        <v>1</v>
      </c>
      <c r="EJ238">
        <v>1</v>
      </c>
      <c r="EK238">
        <v>1</v>
      </c>
      <c r="EL238">
        <v>1</v>
      </c>
      <c r="EM238">
        <v>1</v>
      </c>
      <c r="EN238">
        <v>1</v>
      </c>
      <c r="EO238">
        <v>1</v>
      </c>
      <c r="EP238">
        <v>1</v>
      </c>
      <c r="EQ238" s="26"/>
      <c r="ER238" s="26"/>
      <c r="ES238" s="26"/>
      <c r="ET238" s="26"/>
      <c r="EU238" s="26"/>
      <c r="EV238" s="26"/>
      <c r="EW238" s="26"/>
      <c r="EX238" s="26"/>
      <c r="EY238" s="26"/>
      <c r="EZ238" s="26"/>
      <c r="FA238" s="26"/>
      <c r="FB238" s="26"/>
      <c r="FC238" s="26"/>
      <c r="FD238" s="26"/>
      <c r="FE238" s="1"/>
      <c r="FF238" s="1"/>
      <c r="GL238">
        <v>1</v>
      </c>
      <c r="GM238">
        <v>1</v>
      </c>
      <c r="GN238">
        <v>1</v>
      </c>
      <c r="GO238">
        <v>1</v>
      </c>
      <c r="GP238">
        <v>1</v>
      </c>
      <c r="GQ238">
        <v>1</v>
      </c>
      <c r="GR238">
        <v>1</v>
      </c>
      <c r="GS238">
        <v>1</v>
      </c>
      <c r="GT238">
        <v>1</v>
      </c>
      <c r="GU238">
        <v>1</v>
      </c>
    </row>
    <row r="239" spans="1:203" x14ac:dyDescent="0.25">
      <c r="A239" t="s">
        <v>288</v>
      </c>
      <c r="I239" s="3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3"/>
      <c r="AB239" s="1"/>
      <c r="AC239" s="1"/>
      <c r="AD239" s="3"/>
      <c r="AE239" s="1"/>
      <c r="AF239" s="1"/>
      <c r="AG239" s="10"/>
      <c r="AH239" s="10"/>
      <c r="AI239" s="10"/>
      <c r="AJ239" s="10"/>
      <c r="AK239" s="10"/>
      <c r="AL239" s="10"/>
      <c r="AM239" s="10"/>
      <c r="AN239" s="11"/>
      <c r="AO239" s="10"/>
      <c r="AP239" s="10"/>
      <c r="AQ239" s="10"/>
      <c r="AR239" s="10"/>
      <c r="AS239" s="10"/>
      <c r="AT239" s="10"/>
      <c r="AU239" s="9"/>
      <c r="AV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22"/>
      <c r="DE239" s="22"/>
      <c r="DF239" s="22"/>
      <c r="DG239" s="22"/>
      <c r="DH239" s="22"/>
      <c r="DI239" s="22"/>
      <c r="DJ239" s="22"/>
      <c r="DK239" s="22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L239" s="28"/>
      <c r="FM239" s="28"/>
      <c r="FN239" s="28"/>
      <c r="FO239" s="28"/>
      <c r="FP239" s="28"/>
      <c r="FQ239" s="28"/>
      <c r="FR239" s="28"/>
      <c r="FS239" s="28"/>
      <c r="FT239" s="28"/>
      <c r="GE239">
        <v>1</v>
      </c>
      <c r="GF239">
        <v>1</v>
      </c>
      <c r="GG239">
        <v>1</v>
      </c>
      <c r="GH239">
        <v>1</v>
      </c>
      <c r="GI239">
        <v>1</v>
      </c>
      <c r="GJ239">
        <v>1</v>
      </c>
      <c r="GK239">
        <v>1</v>
      </c>
      <c r="GL239">
        <v>1</v>
      </c>
      <c r="GM239">
        <v>1</v>
      </c>
      <c r="GN239">
        <v>1</v>
      </c>
      <c r="GO239">
        <v>1</v>
      </c>
      <c r="GP239">
        <v>1</v>
      </c>
      <c r="GQ239">
        <v>1</v>
      </c>
      <c r="GR239">
        <v>1</v>
      </c>
      <c r="GS239">
        <v>1</v>
      </c>
      <c r="GT239">
        <v>1</v>
      </c>
      <c r="GU239">
        <v>1</v>
      </c>
    </row>
    <row r="240" spans="1:203" x14ac:dyDescent="0.25">
      <c r="A240" s="2" t="s">
        <v>171</v>
      </c>
      <c r="I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0">
        <v>1</v>
      </c>
      <c r="BZ240" s="10">
        <v>1</v>
      </c>
      <c r="CA240" s="10">
        <v>1</v>
      </c>
      <c r="CB240" s="10">
        <v>1</v>
      </c>
      <c r="CC240" s="10">
        <v>1</v>
      </c>
      <c r="CD240" s="10">
        <v>1</v>
      </c>
      <c r="CE240" s="10">
        <v>1</v>
      </c>
      <c r="CF240" s="10">
        <v>1</v>
      </c>
      <c r="CG240" s="10">
        <v>1</v>
      </c>
      <c r="CH240" s="10">
        <v>1</v>
      </c>
      <c r="CI240" s="10">
        <v>1</v>
      </c>
      <c r="CJ240" s="10">
        <v>1</v>
      </c>
      <c r="CK240" s="10">
        <v>1</v>
      </c>
      <c r="CL240" s="10">
        <v>1</v>
      </c>
      <c r="CM240" s="10">
        <v>1</v>
      </c>
      <c r="CN240" s="10">
        <v>1</v>
      </c>
      <c r="CO240" s="10">
        <v>1</v>
      </c>
      <c r="CP240" s="10">
        <v>1</v>
      </c>
      <c r="CQ240" s="10">
        <v>1</v>
      </c>
      <c r="CR240" s="10">
        <v>1</v>
      </c>
      <c r="CS240" s="10">
        <v>1</v>
      </c>
      <c r="CT240" s="10">
        <v>1</v>
      </c>
      <c r="CU240" s="10">
        <v>1</v>
      </c>
      <c r="CV240" s="10">
        <v>1</v>
      </c>
      <c r="CW240" s="10">
        <v>1</v>
      </c>
      <c r="CX240" s="10">
        <v>1</v>
      </c>
      <c r="CY240" s="10">
        <v>1</v>
      </c>
      <c r="CZ240" s="10">
        <v>1</v>
      </c>
      <c r="DA240" s="10">
        <v>1</v>
      </c>
      <c r="DB240" s="10">
        <v>1</v>
      </c>
      <c r="DC240" s="10">
        <v>1</v>
      </c>
      <c r="DD240" s="22">
        <v>1</v>
      </c>
      <c r="DE240" s="22">
        <v>1</v>
      </c>
      <c r="DF240" s="22">
        <v>1</v>
      </c>
      <c r="DG240" s="22">
        <v>1</v>
      </c>
      <c r="DH240" s="22">
        <v>1</v>
      </c>
      <c r="DI240" s="22">
        <v>1</v>
      </c>
      <c r="DJ240" s="22">
        <v>1</v>
      </c>
      <c r="DK240" s="22">
        <v>1</v>
      </c>
      <c r="DL240">
        <v>1</v>
      </c>
      <c r="DM240" s="1">
        <v>1</v>
      </c>
      <c r="DN240">
        <v>1</v>
      </c>
      <c r="DO240">
        <v>1</v>
      </c>
      <c r="DP240">
        <v>1</v>
      </c>
      <c r="DQ240">
        <v>1</v>
      </c>
      <c r="DR240" s="1">
        <v>1</v>
      </c>
      <c r="DS240" s="1">
        <v>1</v>
      </c>
      <c r="DT240" s="1">
        <v>1</v>
      </c>
      <c r="DU240" s="1">
        <v>1</v>
      </c>
      <c r="DV240" s="1">
        <v>1</v>
      </c>
      <c r="DW240" s="1">
        <v>1</v>
      </c>
      <c r="DX240" s="1">
        <v>1</v>
      </c>
      <c r="DY240" s="1">
        <v>1</v>
      </c>
      <c r="DZ240" s="1">
        <v>1</v>
      </c>
      <c r="EA240" s="1">
        <v>1</v>
      </c>
      <c r="EB240" s="1">
        <v>1</v>
      </c>
      <c r="EC240" s="1">
        <v>1</v>
      </c>
      <c r="ED240" s="1">
        <v>1</v>
      </c>
      <c r="EE240" s="1">
        <v>1</v>
      </c>
      <c r="EF240" s="1">
        <v>1</v>
      </c>
      <c r="EG240" s="1">
        <v>1</v>
      </c>
      <c r="EH240" s="1">
        <v>1</v>
      </c>
      <c r="EI240" s="1">
        <v>1</v>
      </c>
      <c r="EJ240" s="1">
        <v>1</v>
      </c>
      <c r="EK240" s="1">
        <v>1</v>
      </c>
      <c r="EL240" s="1">
        <v>1</v>
      </c>
      <c r="EM240" s="1">
        <v>1</v>
      </c>
      <c r="EN240" s="1">
        <v>1</v>
      </c>
      <c r="EO240" s="1">
        <v>1</v>
      </c>
      <c r="EP240" s="1">
        <v>1</v>
      </c>
      <c r="EQ240" s="1">
        <v>1</v>
      </c>
      <c r="ER240" s="1">
        <v>1</v>
      </c>
      <c r="ES240" s="1">
        <v>1</v>
      </c>
      <c r="ET240" s="1">
        <v>1</v>
      </c>
      <c r="EU240" s="1">
        <v>1</v>
      </c>
      <c r="EV240" s="1">
        <v>1</v>
      </c>
      <c r="EW240" s="1">
        <v>1</v>
      </c>
      <c r="EX240" s="1">
        <v>1</v>
      </c>
      <c r="EY240" s="1">
        <v>1</v>
      </c>
      <c r="EZ240" s="1">
        <v>1</v>
      </c>
      <c r="FA240" s="1">
        <v>1</v>
      </c>
      <c r="FB240" s="1">
        <v>1</v>
      </c>
      <c r="FC240" s="1">
        <v>1</v>
      </c>
      <c r="FD240" s="1">
        <v>1</v>
      </c>
      <c r="FE240" s="1">
        <v>1</v>
      </c>
      <c r="FF240" s="1">
        <v>1</v>
      </c>
      <c r="FG240" s="1">
        <v>1</v>
      </c>
      <c r="FH240" s="1">
        <v>1</v>
      </c>
      <c r="FI240" s="1">
        <v>1</v>
      </c>
      <c r="FJ240" s="1">
        <v>1</v>
      </c>
      <c r="FK240" s="1">
        <v>1</v>
      </c>
      <c r="FL240" s="28">
        <v>1</v>
      </c>
      <c r="FM240" s="28">
        <v>1</v>
      </c>
      <c r="FN240" s="28">
        <v>1</v>
      </c>
      <c r="FO240" s="28">
        <v>1</v>
      </c>
      <c r="FP240" s="28">
        <v>1</v>
      </c>
      <c r="FQ240" s="28">
        <v>1</v>
      </c>
      <c r="FR240" s="28">
        <v>1</v>
      </c>
      <c r="FS240">
        <v>1</v>
      </c>
      <c r="FT240">
        <v>1</v>
      </c>
      <c r="FU240">
        <v>1</v>
      </c>
      <c r="FV240">
        <v>1</v>
      </c>
      <c r="FW240">
        <v>1</v>
      </c>
      <c r="FX240">
        <v>1</v>
      </c>
      <c r="FY240">
        <v>1</v>
      </c>
      <c r="FZ240">
        <v>1</v>
      </c>
      <c r="GA240">
        <v>1</v>
      </c>
      <c r="GB240">
        <v>1</v>
      </c>
      <c r="GC240">
        <v>1</v>
      </c>
      <c r="GD240">
        <v>1</v>
      </c>
      <c r="GE240">
        <v>1</v>
      </c>
      <c r="GF240">
        <v>1</v>
      </c>
      <c r="GG240">
        <v>1</v>
      </c>
      <c r="GH240">
        <v>1</v>
      </c>
      <c r="GI240">
        <v>1</v>
      </c>
      <c r="GJ240">
        <v>1</v>
      </c>
      <c r="GK240">
        <v>1</v>
      </c>
      <c r="GL240">
        <v>1</v>
      </c>
      <c r="GM240">
        <v>1</v>
      </c>
      <c r="GN240">
        <v>1</v>
      </c>
      <c r="GO240">
        <v>1</v>
      </c>
      <c r="GP240">
        <v>1</v>
      </c>
      <c r="GQ240">
        <v>1</v>
      </c>
      <c r="GR240">
        <v>1</v>
      </c>
      <c r="GS240">
        <v>1</v>
      </c>
      <c r="GT240">
        <v>1</v>
      </c>
      <c r="GU240">
        <v>1</v>
      </c>
    </row>
    <row r="241" spans="1:203" ht="32.1" customHeight="1" x14ac:dyDescent="0.25">
      <c r="A241" s="2" t="s">
        <v>179</v>
      </c>
      <c r="I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0"/>
      <c r="BZ241" s="10"/>
      <c r="CA241" s="10"/>
      <c r="CB241" s="10"/>
      <c r="CC241" s="10">
        <v>1</v>
      </c>
      <c r="CD241" s="10">
        <v>1</v>
      </c>
      <c r="CE241" s="10">
        <v>1</v>
      </c>
      <c r="CF241" s="10">
        <v>1</v>
      </c>
      <c r="CG241" s="10">
        <v>1</v>
      </c>
      <c r="CH241" s="10">
        <v>1</v>
      </c>
      <c r="CI241" s="10">
        <v>1</v>
      </c>
      <c r="CJ241" s="10">
        <v>1</v>
      </c>
      <c r="CK241" s="10">
        <v>1</v>
      </c>
      <c r="CL241" s="10">
        <v>1</v>
      </c>
      <c r="CM241" s="10">
        <v>1</v>
      </c>
      <c r="CN241" s="10">
        <v>2</v>
      </c>
      <c r="CO241" s="10">
        <v>2</v>
      </c>
      <c r="CP241" s="10">
        <v>2</v>
      </c>
      <c r="CQ241" s="10">
        <v>2</v>
      </c>
      <c r="CR241" s="10">
        <v>2</v>
      </c>
      <c r="CS241" s="10">
        <v>2</v>
      </c>
      <c r="CT241" s="10">
        <v>2</v>
      </c>
      <c r="CU241" s="10">
        <v>2</v>
      </c>
      <c r="CV241" s="10">
        <v>2</v>
      </c>
      <c r="CW241" s="10">
        <v>2</v>
      </c>
      <c r="CX241" s="10">
        <v>2</v>
      </c>
      <c r="CY241" s="10">
        <v>2</v>
      </c>
      <c r="CZ241" s="10">
        <v>2</v>
      </c>
      <c r="DA241" s="10">
        <v>1</v>
      </c>
      <c r="DB241" s="10">
        <v>1</v>
      </c>
      <c r="DC241" s="10">
        <v>1</v>
      </c>
      <c r="DD241" s="22">
        <v>1</v>
      </c>
      <c r="DE241" s="22">
        <v>1</v>
      </c>
      <c r="DF241" s="22">
        <v>1</v>
      </c>
      <c r="DG241" s="22">
        <v>1</v>
      </c>
      <c r="DH241" s="22">
        <v>1</v>
      </c>
      <c r="DI241" s="22">
        <v>1</v>
      </c>
      <c r="DJ241" s="22">
        <v>1</v>
      </c>
      <c r="DK241" s="22">
        <v>1</v>
      </c>
      <c r="DL241">
        <v>1</v>
      </c>
      <c r="DM241" s="1">
        <v>1</v>
      </c>
      <c r="DN241">
        <v>1</v>
      </c>
      <c r="DO241">
        <v>1</v>
      </c>
      <c r="DP241">
        <v>1</v>
      </c>
      <c r="DQ241">
        <v>1</v>
      </c>
      <c r="DR241" s="1">
        <v>1</v>
      </c>
      <c r="DS241" s="1">
        <v>1</v>
      </c>
      <c r="DT241" s="1">
        <v>1</v>
      </c>
      <c r="DU241" s="1">
        <v>1</v>
      </c>
      <c r="DV241" s="1">
        <v>1</v>
      </c>
      <c r="DW241" s="21"/>
      <c r="DX241" s="21"/>
      <c r="EF241" s="31"/>
      <c r="EG241" s="31"/>
      <c r="EH241" s="31"/>
      <c r="EI241" s="31"/>
      <c r="EJ241" s="31"/>
      <c r="EK241" s="31"/>
      <c r="EL241" s="31"/>
      <c r="EM241" s="31"/>
      <c r="EN241" s="31"/>
      <c r="EO241" s="31"/>
      <c r="EP241" s="31"/>
      <c r="EQ241" s="31"/>
      <c r="ER241" s="31"/>
      <c r="ES241" s="31"/>
      <c r="ET241" s="31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1"/>
      <c r="FF241" s="1"/>
      <c r="GS241">
        <v>1</v>
      </c>
      <c r="GT241">
        <v>1</v>
      </c>
      <c r="GU241">
        <v>1</v>
      </c>
    </row>
    <row r="242" spans="1:203" x14ac:dyDescent="0.25">
      <c r="A242" s="2" t="s">
        <v>230</v>
      </c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12"/>
      <c r="AE242" s="12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10"/>
      <c r="AT242" s="10"/>
      <c r="AU242" s="10"/>
      <c r="AV242" s="10"/>
      <c r="AW242" s="10"/>
      <c r="AX242" s="10"/>
      <c r="AY242" s="10"/>
      <c r="AZ242" s="10"/>
      <c r="BA242" s="10"/>
      <c r="DD242" s="22"/>
      <c r="DE242" s="22"/>
      <c r="DF242" s="22"/>
      <c r="DG242" s="22">
        <v>1</v>
      </c>
      <c r="DH242" s="22">
        <v>1</v>
      </c>
      <c r="DI242" s="22">
        <v>1</v>
      </c>
      <c r="DJ242" s="22">
        <v>1</v>
      </c>
      <c r="DK242" s="22">
        <v>1</v>
      </c>
      <c r="DL242">
        <v>1</v>
      </c>
      <c r="DM242">
        <v>1</v>
      </c>
      <c r="DN242">
        <v>1</v>
      </c>
      <c r="DO242">
        <v>1</v>
      </c>
      <c r="DP242">
        <v>1</v>
      </c>
      <c r="DQ242">
        <v>1</v>
      </c>
      <c r="DR242">
        <v>1</v>
      </c>
      <c r="DS242">
        <v>1</v>
      </c>
      <c r="DT242">
        <v>1</v>
      </c>
      <c r="DU242">
        <v>1</v>
      </c>
      <c r="DV242">
        <v>1</v>
      </c>
      <c r="DW242">
        <v>1</v>
      </c>
      <c r="DX242">
        <v>1</v>
      </c>
      <c r="DY242">
        <v>1</v>
      </c>
      <c r="DZ242">
        <v>1</v>
      </c>
      <c r="EA242">
        <v>1</v>
      </c>
      <c r="EB242">
        <v>1</v>
      </c>
      <c r="EC242">
        <v>1</v>
      </c>
      <c r="ED242">
        <v>1</v>
      </c>
      <c r="EE242">
        <v>1</v>
      </c>
      <c r="EF242">
        <v>1</v>
      </c>
      <c r="EG242">
        <v>1</v>
      </c>
      <c r="EH242">
        <v>1</v>
      </c>
      <c r="EI242">
        <v>1</v>
      </c>
      <c r="EJ242">
        <v>1</v>
      </c>
      <c r="EK242">
        <v>1</v>
      </c>
      <c r="EL242">
        <v>1</v>
      </c>
      <c r="EM242">
        <v>1</v>
      </c>
      <c r="EN242">
        <v>1</v>
      </c>
      <c r="EO242">
        <v>1</v>
      </c>
      <c r="EP242">
        <v>1</v>
      </c>
      <c r="EQ242">
        <v>1</v>
      </c>
      <c r="ER242">
        <v>1</v>
      </c>
      <c r="ES242">
        <v>1</v>
      </c>
      <c r="ET242" s="1">
        <v>1</v>
      </c>
      <c r="EU242" s="1">
        <v>1</v>
      </c>
      <c r="EV242" s="1">
        <v>1</v>
      </c>
      <c r="EW242" s="1">
        <v>1</v>
      </c>
      <c r="EX242" s="1">
        <v>1</v>
      </c>
      <c r="EY242" s="1">
        <v>1</v>
      </c>
      <c r="EZ242" s="1">
        <v>1</v>
      </c>
      <c r="FA242" s="1">
        <v>1</v>
      </c>
      <c r="FB242" s="1">
        <v>1</v>
      </c>
      <c r="FC242" s="1">
        <v>1</v>
      </c>
      <c r="FD242" s="1">
        <v>1</v>
      </c>
      <c r="FE242" s="1">
        <v>1</v>
      </c>
      <c r="FF242" s="1">
        <v>1</v>
      </c>
      <c r="FL242" s="28"/>
      <c r="FM242" s="28"/>
      <c r="FO242" s="28"/>
    </row>
    <row r="243" spans="1:203" x14ac:dyDescent="0.25">
      <c r="A243" s="2" t="s">
        <v>231</v>
      </c>
      <c r="S243" s="3"/>
      <c r="Z243" s="3"/>
      <c r="AD243" s="9"/>
      <c r="AE243" s="9"/>
      <c r="AF243" s="9"/>
      <c r="AG243" s="9"/>
      <c r="AH243" s="9"/>
      <c r="AI243" s="9"/>
      <c r="AJ243" s="9"/>
      <c r="AK243" s="9"/>
      <c r="AL243" s="9"/>
      <c r="AM243" s="11"/>
      <c r="AN243" s="9"/>
      <c r="AO243" s="9"/>
      <c r="AP243" s="9"/>
      <c r="AQ243" s="9"/>
      <c r="AR243" s="9"/>
      <c r="AS243" s="10"/>
      <c r="AT243" s="10"/>
      <c r="AU243" s="9"/>
      <c r="AV243" s="10"/>
      <c r="AW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22"/>
      <c r="DE243" s="22"/>
      <c r="DF243" s="22"/>
      <c r="DH243" s="22">
        <v>1</v>
      </c>
      <c r="DI243" s="22">
        <v>1</v>
      </c>
      <c r="DJ243" s="22">
        <v>1</v>
      </c>
      <c r="DK243" s="22">
        <v>1</v>
      </c>
      <c r="DL243">
        <v>1</v>
      </c>
      <c r="DM243">
        <v>1</v>
      </c>
      <c r="DN243">
        <v>1</v>
      </c>
      <c r="DO243">
        <v>1</v>
      </c>
      <c r="DP243">
        <v>1</v>
      </c>
      <c r="DQ243">
        <v>1</v>
      </c>
      <c r="DR243">
        <v>1</v>
      </c>
      <c r="DS243">
        <v>1</v>
      </c>
      <c r="DT243">
        <v>1</v>
      </c>
      <c r="DU243">
        <v>1</v>
      </c>
      <c r="DV243">
        <v>1</v>
      </c>
      <c r="DW243">
        <v>1</v>
      </c>
      <c r="DX243">
        <v>1</v>
      </c>
      <c r="DY243">
        <v>1</v>
      </c>
      <c r="DZ243">
        <v>1</v>
      </c>
      <c r="EA243">
        <v>1</v>
      </c>
      <c r="EB243">
        <v>1</v>
      </c>
      <c r="EC243">
        <v>1</v>
      </c>
      <c r="ED243">
        <v>1</v>
      </c>
      <c r="EE243">
        <v>1</v>
      </c>
      <c r="EF243">
        <v>1</v>
      </c>
      <c r="EG243">
        <v>1</v>
      </c>
      <c r="EH243">
        <v>1</v>
      </c>
      <c r="EI243">
        <v>1</v>
      </c>
      <c r="EJ243">
        <v>1</v>
      </c>
      <c r="EK243">
        <v>1</v>
      </c>
      <c r="EL243">
        <v>1</v>
      </c>
      <c r="EM243">
        <v>1</v>
      </c>
      <c r="EN243">
        <v>1</v>
      </c>
      <c r="EO243">
        <v>1</v>
      </c>
      <c r="EP243">
        <v>1</v>
      </c>
      <c r="EQ243">
        <v>1</v>
      </c>
      <c r="ER243">
        <v>1</v>
      </c>
      <c r="ES243">
        <v>1</v>
      </c>
      <c r="ET243" s="1">
        <v>1</v>
      </c>
      <c r="EU243" s="1">
        <v>1</v>
      </c>
      <c r="EV243" s="1">
        <v>1</v>
      </c>
      <c r="EW243" s="1">
        <v>1</v>
      </c>
      <c r="EX243" s="1">
        <v>1</v>
      </c>
      <c r="EY243" s="1">
        <v>1</v>
      </c>
      <c r="EZ243" s="1">
        <v>1</v>
      </c>
      <c r="FA243" s="1">
        <v>1</v>
      </c>
      <c r="FB243" s="1">
        <v>1</v>
      </c>
      <c r="FC243" s="1">
        <v>1</v>
      </c>
      <c r="FD243" s="1">
        <v>1</v>
      </c>
      <c r="FE243" s="1">
        <v>1</v>
      </c>
      <c r="FF243" s="1">
        <v>1</v>
      </c>
      <c r="FG243" s="1">
        <v>1</v>
      </c>
      <c r="FH243" s="1">
        <v>1</v>
      </c>
      <c r="FI243" s="1">
        <v>1</v>
      </c>
      <c r="FJ243" s="1">
        <v>1</v>
      </c>
      <c r="FK243" s="1">
        <v>1</v>
      </c>
      <c r="FL243" s="28">
        <v>1</v>
      </c>
      <c r="FM243" s="28">
        <v>1</v>
      </c>
      <c r="FN243" s="28">
        <v>1</v>
      </c>
      <c r="FO243" s="28">
        <v>1</v>
      </c>
      <c r="FP243" s="28">
        <v>1</v>
      </c>
      <c r="FQ243" s="28">
        <v>1</v>
      </c>
      <c r="FR243" s="28">
        <v>1</v>
      </c>
      <c r="FS243">
        <v>1</v>
      </c>
      <c r="FT243">
        <v>1</v>
      </c>
      <c r="FU243">
        <v>1</v>
      </c>
      <c r="FV243">
        <v>1</v>
      </c>
      <c r="FW243">
        <v>1</v>
      </c>
      <c r="FX243">
        <v>1</v>
      </c>
      <c r="FY243">
        <v>1</v>
      </c>
      <c r="FZ243">
        <v>1</v>
      </c>
      <c r="GA243">
        <v>1</v>
      </c>
      <c r="GB243">
        <v>1</v>
      </c>
    </row>
    <row r="244" spans="1:203" ht="30" x14ac:dyDescent="0.25">
      <c r="A244" s="2" t="s">
        <v>91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>
        <v>1</v>
      </c>
      <c r="T244" s="1">
        <v>1</v>
      </c>
      <c r="U244" s="1">
        <v>1</v>
      </c>
      <c r="V244" s="4"/>
      <c r="W244" s="1">
        <v>1</v>
      </c>
      <c r="X244" s="1">
        <v>1</v>
      </c>
      <c r="Y244" s="1">
        <v>1</v>
      </c>
      <c r="Z244" s="1">
        <v>1</v>
      </c>
      <c r="AA244" s="1">
        <v>1</v>
      </c>
      <c r="AB244" s="1">
        <v>1</v>
      </c>
      <c r="AC244" s="1">
        <v>1</v>
      </c>
      <c r="AD244" s="10">
        <v>1</v>
      </c>
      <c r="AE244" s="10">
        <v>1</v>
      </c>
      <c r="AF244" s="10">
        <v>1</v>
      </c>
      <c r="AG244" s="10">
        <v>1</v>
      </c>
      <c r="AH244" s="10">
        <v>1</v>
      </c>
      <c r="AI244" s="10">
        <v>1</v>
      </c>
      <c r="AJ244" s="10">
        <v>1</v>
      </c>
      <c r="AK244" s="10">
        <v>1</v>
      </c>
      <c r="AL244" s="10">
        <v>1</v>
      </c>
      <c r="AM244" s="10">
        <v>1</v>
      </c>
      <c r="AN244" s="10">
        <v>1</v>
      </c>
      <c r="AO244" s="10">
        <v>1</v>
      </c>
      <c r="AP244" s="10">
        <v>1</v>
      </c>
      <c r="AQ244" s="10">
        <v>1</v>
      </c>
      <c r="AR244" s="10">
        <v>1</v>
      </c>
      <c r="AS244" s="10">
        <v>1</v>
      </c>
      <c r="AT244" s="10">
        <v>1</v>
      </c>
      <c r="AU244" s="10">
        <v>1</v>
      </c>
      <c r="AV244" s="10">
        <v>1</v>
      </c>
      <c r="AW244" s="10">
        <v>1</v>
      </c>
      <c r="AX244" s="10">
        <v>1</v>
      </c>
      <c r="AY244" s="10">
        <v>1</v>
      </c>
      <c r="AZ244" s="10">
        <v>1</v>
      </c>
      <c r="BA244" s="10">
        <v>1</v>
      </c>
      <c r="BB244" s="10">
        <v>1</v>
      </c>
      <c r="BC244" s="10">
        <v>1</v>
      </c>
      <c r="BD244" s="10">
        <v>1</v>
      </c>
      <c r="BE244" s="10">
        <v>1</v>
      </c>
      <c r="BF244" s="10">
        <v>1</v>
      </c>
      <c r="BG244" s="10">
        <v>1</v>
      </c>
      <c r="BH244" s="10">
        <v>1</v>
      </c>
      <c r="BI244" s="10">
        <v>1</v>
      </c>
      <c r="BJ244" s="10">
        <v>1</v>
      </c>
      <c r="BK244" s="10">
        <v>1</v>
      </c>
      <c r="BL244" s="10">
        <v>1</v>
      </c>
      <c r="BM244" s="10">
        <v>1</v>
      </c>
      <c r="BN244" s="10">
        <v>1</v>
      </c>
      <c r="BO244" s="10">
        <v>1</v>
      </c>
      <c r="BP244" s="10">
        <v>1</v>
      </c>
      <c r="BQ244" s="10">
        <v>1</v>
      </c>
      <c r="BR244" s="10">
        <v>1</v>
      </c>
      <c r="BS244" s="10">
        <v>1</v>
      </c>
      <c r="BT244" s="10">
        <v>1</v>
      </c>
      <c r="BU244" s="10">
        <v>1</v>
      </c>
      <c r="BV244" s="10">
        <v>1</v>
      </c>
      <c r="BW244" s="10">
        <v>1</v>
      </c>
      <c r="BX244" s="10">
        <v>1</v>
      </c>
      <c r="BY244" s="10">
        <v>1</v>
      </c>
      <c r="BZ244" s="10">
        <v>1</v>
      </c>
      <c r="CA244" s="10">
        <v>1</v>
      </c>
      <c r="CB244" s="10">
        <v>1</v>
      </c>
      <c r="CC244" s="10">
        <v>1</v>
      </c>
      <c r="CD244" s="10">
        <v>1</v>
      </c>
      <c r="CE244" s="10">
        <v>1</v>
      </c>
      <c r="CF244" s="10">
        <v>1</v>
      </c>
      <c r="CG244" s="10">
        <v>1</v>
      </c>
      <c r="CH244" s="10">
        <v>1</v>
      </c>
      <c r="CI244" s="10">
        <v>1</v>
      </c>
      <c r="CJ244" s="10">
        <v>1</v>
      </c>
      <c r="CK244" s="10">
        <v>1</v>
      </c>
      <c r="CL244" s="10">
        <v>1</v>
      </c>
      <c r="CM244" s="10">
        <v>1</v>
      </c>
      <c r="CN244" s="10">
        <v>1</v>
      </c>
      <c r="CO244" s="10">
        <v>1</v>
      </c>
      <c r="CP244" s="10">
        <v>1</v>
      </c>
      <c r="CQ244" s="10">
        <v>1</v>
      </c>
      <c r="CR244" s="10">
        <v>1</v>
      </c>
      <c r="CS244" s="10">
        <v>1</v>
      </c>
      <c r="CT244" s="10">
        <v>1</v>
      </c>
      <c r="CU244" s="10">
        <v>1</v>
      </c>
      <c r="CV244" s="10">
        <v>1</v>
      </c>
      <c r="CW244" s="10">
        <v>1</v>
      </c>
      <c r="CX244" s="10">
        <v>1</v>
      </c>
      <c r="CY244" s="10">
        <v>1</v>
      </c>
      <c r="CZ244" s="10">
        <v>1</v>
      </c>
      <c r="DA244" s="10">
        <v>1</v>
      </c>
      <c r="DB244" s="10">
        <v>1</v>
      </c>
      <c r="DC244" s="10">
        <v>1</v>
      </c>
      <c r="DD244" s="21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EW244" s="1"/>
      <c r="EX244" s="1"/>
      <c r="EY244" s="1"/>
      <c r="EZ244" s="1"/>
      <c r="FA244" s="1"/>
      <c r="FB244" s="1"/>
      <c r="FC244" s="1"/>
      <c r="FD244" s="1"/>
      <c r="FE244" s="1"/>
      <c r="FF244" s="1"/>
    </row>
    <row r="245" spans="1:203" ht="32.1" customHeight="1" x14ac:dyDescent="0.25">
      <c r="A245" s="2" t="s">
        <v>77</v>
      </c>
      <c r="Q245">
        <v>1</v>
      </c>
      <c r="R245" s="1">
        <v>1</v>
      </c>
      <c r="S245" s="1">
        <v>1</v>
      </c>
      <c r="T245" s="1">
        <v>1</v>
      </c>
      <c r="U245" s="1">
        <v>1</v>
      </c>
      <c r="V245" s="1">
        <v>1</v>
      </c>
      <c r="W245" s="1">
        <v>1</v>
      </c>
      <c r="X245" s="1">
        <v>1</v>
      </c>
      <c r="Y245" s="1">
        <v>1</v>
      </c>
      <c r="Z245" s="1">
        <v>1</v>
      </c>
      <c r="AA245" s="1">
        <v>1</v>
      </c>
      <c r="AB245" s="1">
        <v>1</v>
      </c>
      <c r="AC245" s="1">
        <v>1</v>
      </c>
      <c r="AD245" s="10">
        <v>1</v>
      </c>
      <c r="AE245" s="10">
        <v>1</v>
      </c>
      <c r="AF245" s="10">
        <v>1</v>
      </c>
      <c r="AG245" s="10">
        <v>1</v>
      </c>
      <c r="AH245" s="10">
        <v>1</v>
      </c>
      <c r="AI245" s="10">
        <v>1</v>
      </c>
      <c r="AJ245" s="10">
        <v>1</v>
      </c>
      <c r="AK245" s="10">
        <v>1</v>
      </c>
      <c r="AL245" s="10">
        <v>1</v>
      </c>
      <c r="AM245" s="10">
        <v>1</v>
      </c>
      <c r="AN245" s="10">
        <v>1</v>
      </c>
      <c r="AO245" s="10">
        <v>1</v>
      </c>
      <c r="AP245" s="10">
        <v>1</v>
      </c>
      <c r="AQ245" s="10">
        <v>1</v>
      </c>
      <c r="AR245" s="10">
        <v>1</v>
      </c>
      <c r="AS245" s="10">
        <v>1</v>
      </c>
      <c r="AT245" s="20"/>
      <c r="AU245" s="20"/>
      <c r="AV245" s="20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EW245" s="1"/>
      <c r="EX245" s="1"/>
      <c r="EY245" s="1"/>
      <c r="EZ245" s="1"/>
      <c r="FA245" s="1"/>
      <c r="FB245" s="1"/>
      <c r="FC245" s="1"/>
      <c r="FD245" s="1"/>
      <c r="FE245" s="1"/>
      <c r="FF245" s="1"/>
    </row>
    <row r="246" spans="1:203" ht="30" x14ac:dyDescent="0.25">
      <c r="A246" s="2" t="s">
        <v>48</v>
      </c>
      <c r="F246">
        <v>2</v>
      </c>
      <c r="G246">
        <v>2</v>
      </c>
      <c r="H246">
        <v>2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12"/>
      <c r="AE246" s="12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21"/>
      <c r="DD246" s="21"/>
      <c r="DE246" s="21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GT246">
        <v>1</v>
      </c>
    </row>
    <row r="247" spans="1:203" ht="30" x14ac:dyDescent="0.25">
      <c r="A247" s="2" t="s">
        <v>47</v>
      </c>
      <c r="E247">
        <v>1</v>
      </c>
      <c r="F247">
        <v>1</v>
      </c>
      <c r="G247">
        <v>1</v>
      </c>
      <c r="H247">
        <v>1</v>
      </c>
      <c r="I247">
        <v>1</v>
      </c>
      <c r="J247">
        <v>1</v>
      </c>
      <c r="K247">
        <v>1</v>
      </c>
      <c r="L247">
        <v>1</v>
      </c>
      <c r="M247">
        <v>2</v>
      </c>
      <c r="N247">
        <v>2</v>
      </c>
      <c r="O247">
        <v>2</v>
      </c>
      <c r="P247">
        <v>2</v>
      </c>
      <c r="Q247">
        <v>2</v>
      </c>
      <c r="R247" s="1">
        <v>2</v>
      </c>
      <c r="S247" s="1">
        <v>1</v>
      </c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12"/>
      <c r="AE247" s="12"/>
      <c r="AF247" s="10">
        <v>2</v>
      </c>
      <c r="AG247" s="9">
        <v>2</v>
      </c>
      <c r="AH247" s="9">
        <v>2</v>
      </c>
      <c r="AI247" s="9">
        <v>2</v>
      </c>
      <c r="AJ247" s="9">
        <v>2</v>
      </c>
      <c r="AK247" s="9">
        <v>2</v>
      </c>
      <c r="AL247" s="9">
        <v>2</v>
      </c>
      <c r="AM247" s="9">
        <v>2</v>
      </c>
      <c r="AN247" s="9">
        <v>2</v>
      </c>
      <c r="AO247" s="9">
        <v>2</v>
      </c>
      <c r="AP247" s="9">
        <v>2</v>
      </c>
      <c r="AQ247" s="9">
        <v>2</v>
      </c>
      <c r="AR247" s="10">
        <v>2</v>
      </c>
      <c r="AS247" s="10">
        <v>2</v>
      </c>
      <c r="AT247" s="10">
        <v>2</v>
      </c>
      <c r="AU247" s="10">
        <v>2</v>
      </c>
      <c r="AV247" s="10">
        <v>2</v>
      </c>
      <c r="AW247" s="10">
        <v>2</v>
      </c>
      <c r="AX247" s="10">
        <v>2</v>
      </c>
      <c r="AY247" s="10">
        <v>2</v>
      </c>
      <c r="AZ247" s="10">
        <v>2</v>
      </c>
      <c r="BA247" s="10">
        <v>2</v>
      </c>
      <c r="BB247" s="10">
        <v>2</v>
      </c>
      <c r="BC247" s="10">
        <v>2</v>
      </c>
      <c r="BD247" s="10">
        <v>2</v>
      </c>
      <c r="BE247" s="10">
        <v>2</v>
      </c>
      <c r="BF247" s="10">
        <v>2</v>
      </c>
      <c r="BG247" s="10">
        <v>2</v>
      </c>
      <c r="BH247" s="10">
        <v>2</v>
      </c>
      <c r="BI247" s="10">
        <v>2</v>
      </c>
      <c r="BJ247" s="10">
        <v>2</v>
      </c>
      <c r="BK247" s="10">
        <v>2</v>
      </c>
      <c r="BL247" s="10">
        <v>2</v>
      </c>
      <c r="BM247" s="10">
        <v>2</v>
      </c>
      <c r="BN247" s="10">
        <v>2</v>
      </c>
      <c r="BO247" s="10">
        <v>2</v>
      </c>
      <c r="BP247" s="10">
        <v>2</v>
      </c>
      <c r="BQ247" s="10">
        <v>2</v>
      </c>
      <c r="BR247" s="10">
        <v>2</v>
      </c>
      <c r="BS247" s="10">
        <v>2</v>
      </c>
      <c r="BT247" s="10">
        <v>2</v>
      </c>
      <c r="BU247" s="10">
        <v>2</v>
      </c>
      <c r="BV247" s="10">
        <v>2</v>
      </c>
      <c r="BW247" s="10">
        <v>2</v>
      </c>
      <c r="BX247" s="10">
        <v>2</v>
      </c>
      <c r="BY247" s="10">
        <v>2</v>
      </c>
      <c r="BZ247" s="10">
        <v>2</v>
      </c>
      <c r="CA247" s="10">
        <v>2</v>
      </c>
      <c r="CB247" s="10">
        <v>2</v>
      </c>
      <c r="CC247" s="10">
        <v>2</v>
      </c>
      <c r="CD247" s="10">
        <v>2</v>
      </c>
      <c r="CE247" s="10">
        <v>2</v>
      </c>
      <c r="CF247" s="10">
        <v>2</v>
      </c>
      <c r="CG247" s="10">
        <v>2</v>
      </c>
      <c r="CH247" s="10">
        <v>2</v>
      </c>
      <c r="CI247" s="10">
        <v>2</v>
      </c>
      <c r="CJ247" s="10">
        <v>2</v>
      </c>
      <c r="CK247" s="10">
        <v>2</v>
      </c>
      <c r="CL247" s="10">
        <v>2</v>
      </c>
      <c r="CM247" s="10">
        <v>2</v>
      </c>
      <c r="CN247" s="10">
        <v>2</v>
      </c>
      <c r="CO247" s="10">
        <v>2</v>
      </c>
      <c r="CP247" s="10">
        <v>2</v>
      </c>
      <c r="CQ247" s="10">
        <v>2</v>
      </c>
      <c r="CR247" s="10">
        <v>2</v>
      </c>
      <c r="CS247" s="10">
        <v>2</v>
      </c>
      <c r="CT247" s="10">
        <v>2</v>
      </c>
      <c r="CU247" s="10">
        <v>2</v>
      </c>
      <c r="CV247" s="10">
        <v>2</v>
      </c>
      <c r="CW247" s="10">
        <v>2</v>
      </c>
      <c r="CX247" s="10">
        <v>2</v>
      </c>
      <c r="CY247" s="10">
        <v>2</v>
      </c>
      <c r="CZ247" s="10">
        <v>2</v>
      </c>
      <c r="DA247" s="10">
        <v>2</v>
      </c>
      <c r="DB247" s="10">
        <v>2</v>
      </c>
      <c r="DC247" s="10">
        <v>2</v>
      </c>
      <c r="DD247" s="22">
        <v>1</v>
      </c>
      <c r="DE247" s="22">
        <v>1</v>
      </c>
      <c r="DF247" s="22">
        <v>1</v>
      </c>
      <c r="DG247" s="22">
        <v>1</v>
      </c>
      <c r="DH247" s="22">
        <v>1</v>
      </c>
      <c r="DI247" s="22">
        <v>1</v>
      </c>
      <c r="DJ247" s="22">
        <v>1</v>
      </c>
      <c r="DK247" s="22">
        <v>1</v>
      </c>
      <c r="DL247">
        <v>2</v>
      </c>
      <c r="DM247">
        <v>2</v>
      </c>
      <c r="DN247">
        <v>2</v>
      </c>
      <c r="DO247">
        <v>2</v>
      </c>
      <c r="DP247">
        <v>2</v>
      </c>
      <c r="DQ247">
        <v>1</v>
      </c>
      <c r="DR247">
        <v>1</v>
      </c>
      <c r="DS247">
        <v>1</v>
      </c>
      <c r="DT247">
        <v>1</v>
      </c>
      <c r="DU247">
        <v>1</v>
      </c>
      <c r="DV247">
        <v>1</v>
      </c>
      <c r="DW247" s="21"/>
      <c r="DX247" s="21"/>
      <c r="DY247" s="21"/>
      <c r="EW247" s="1"/>
      <c r="EX247" s="1"/>
      <c r="EY247" s="1"/>
      <c r="EZ247" s="1"/>
      <c r="FA247" s="1"/>
      <c r="FB247" s="1"/>
      <c r="FC247" s="1"/>
      <c r="FD247" s="1"/>
      <c r="FE247" s="1"/>
      <c r="FF247" s="1"/>
    </row>
    <row r="248" spans="1:203" x14ac:dyDescent="0.25">
      <c r="A248" s="2" t="s">
        <v>212</v>
      </c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2"/>
      <c r="AE248" s="12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0"/>
      <c r="CR248" s="10"/>
      <c r="CS248" s="10"/>
      <c r="CT248" s="10"/>
      <c r="CU248" s="10">
        <v>1</v>
      </c>
      <c r="CV248" s="22">
        <v>1</v>
      </c>
      <c r="CW248" s="10">
        <v>1</v>
      </c>
      <c r="CX248" s="10">
        <v>1</v>
      </c>
      <c r="CY248" s="10">
        <v>1</v>
      </c>
      <c r="CZ248" s="10">
        <v>1</v>
      </c>
      <c r="DA248" s="10">
        <v>1</v>
      </c>
      <c r="DB248" s="10">
        <v>1</v>
      </c>
      <c r="DC248" s="10">
        <v>1</v>
      </c>
      <c r="DD248" s="22">
        <v>1</v>
      </c>
      <c r="DE248" s="22">
        <v>1</v>
      </c>
      <c r="DF248" s="22">
        <v>1</v>
      </c>
      <c r="DG248" s="22">
        <v>1</v>
      </c>
      <c r="DH248" s="22">
        <v>1</v>
      </c>
      <c r="DI248" s="22">
        <v>1</v>
      </c>
      <c r="DJ248" s="22">
        <v>2</v>
      </c>
      <c r="DK248" s="22">
        <v>2</v>
      </c>
      <c r="DL248">
        <v>3</v>
      </c>
      <c r="DM248">
        <v>3</v>
      </c>
      <c r="DN248">
        <v>3</v>
      </c>
      <c r="DO248">
        <v>3</v>
      </c>
      <c r="DP248">
        <v>3</v>
      </c>
      <c r="DQ248">
        <v>3</v>
      </c>
      <c r="DR248">
        <v>3</v>
      </c>
      <c r="DS248">
        <v>3</v>
      </c>
      <c r="DT248">
        <v>3</v>
      </c>
      <c r="DU248">
        <v>3</v>
      </c>
      <c r="DV248">
        <v>3</v>
      </c>
      <c r="DW248">
        <v>2</v>
      </c>
      <c r="DX248">
        <v>2</v>
      </c>
      <c r="DY248">
        <v>2</v>
      </c>
      <c r="DZ248">
        <v>2</v>
      </c>
      <c r="EA248">
        <v>2</v>
      </c>
      <c r="EB248">
        <v>2</v>
      </c>
      <c r="EC248">
        <v>2</v>
      </c>
      <c r="ED248">
        <v>1</v>
      </c>
      <c r="EE248">
        <v>1</v>
      </c>
      <c r="EF248">
        <v>1</v>
      </c>
      <c r="EG248">
        <v>1</v>
      </c>
      <c r="EH248">
        <v>1</v>
      </c>
      <c r="EI248">
        <v>1</v>
      </c>
      <c r="EJ248">
        <v>1</v>
      </c>
      <c r="EK248">
        <v>1</v>
      </c>
      <c r="EL248">
        <v>1</v>
      </c>
      <c r="EM248">
        <v>1</v>
      </c>
      <c r="EN248">
        <v>1</v>
      </c>
      <c r="EO248">
        <v>1</v>
      </c>
      <c r="EP248">
        <v>1</v>
      </c>
      <c r="EW248" s="1"/>
      <c r="EX248" s="1"/>
      <c r="EY248" s="1"/>
      <c r="EZ248" s="1"/>
      <c r="FA248" s="1"/>
      <c r="FB248" s="1"/>
      <c r="FC248" s="1"/>
      <c r="FD248" s="1"/>
      <c r="FE248" s="1"/>
      <c r="FF248" s="1"/>
    </row>
    <row r="249" spans="1:203" x14ac:dyDescent="0.25">
      <c r="A249" s="2" t="s">
        <v>270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"/>
      <c r="CP249" s="10"/>
      <c r="CR249" s="10"/>
      <c r="CS249" s="10"/>
      <c r="CT249" s="10"/>
      <c r="CU249" s="10"/>
      <c r="CV249" s="10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>
        <v>1</v>
      </c>
      <c r="FH249" s="1">
        <v>1</v>
      </c>
      <c r="FI249" s="1">
        <v>1</v>
      </c>
      <c r="FJ249" s="1">
        <v>1</v>
      </c>
      <c r="FK249" s="1">
        <v>1</v>
      </c>
      <c r="FL249" s="1">
        <v>1</v>
      </c>
      <c r="FM249" s="28">
        <v>1</v>
      </c>
      <c r="FN249" s="28">
        <v>1</v>
      </c>
      <c r="FO249" s="28">
        <v>1</v>
      </c>
      <c r="FP249" s="28">
        <v>1</v>
      </c>
      <c r="FQ249" s="28">
        <v>1</v>
      </c>
      <c r="FR249" s="28">
        <v>1</v>
      </c>
      <c r="FS249" s="28">
        <v>1</v>
      </c>
      <c r="FT249" s="28">
        <v>1</v>
      </c>
      <c r="FU249" s="28">
        <v>1</v>
      </c>
      <c r="FV249">
        <v>1</v>
      </c>
      <c r="FW249">
        <v>1</v>
      </c>
      <c r="FX249" s="28">
        <v>1</v>
      </c>
      <c r="FY249" s="28">
        <v>1</v>
      </c>
      <c r="FZ249" s="28">
        <v>1</v>
      </c>
      <c r="GA249" s="28">
        <v>1</v>
      </c>
      <c r="GB249" s="28">
        <v>1</v>
      </c>
      <c r="GC249">
        <v>1</v>
      </c>
      <c r="GD249">
        <v>1</v>
      </c>
      <c r="GE249">
        <v>1</v>
      </c>
      <c r="GF249">
        <v>1</v>
      </c>
      <c r="GG249">
        <v>1</v>
      </c>
      <c r="GH249">
        <v>1</v>
      </c>
      <c r="GI249">
        <v>1</v>
      </c>
      <c r="GJ249">
        <v>1</v>
      </c>
      <c r="GK249">
        <v>1</v>
      </c>
      <c r="GL249">
        <v>1</v>
      </c>
      <c r="GM249">
        <v>1</v>
      </c>
      <c r="GN249">
        <v>1</v>
      </c>
      <c r="GO249">
        <v>1</v>
      </c>
      <c r="GP249">
        <v>1</v>
      </c>
      <c r="GQ249">
        <v>1</v>
      </c>
      <c r="GR249">
        <v>1</v>
      </c>
      <c r="GS249">
        <v>1</v>
      </c>
      <c r="GT249">
        <v>1</v>
      </c>
    </row>
    <row r="250" spans="1:203" ht="30" x14ac:dyDescent="0.25">
      <c r="A250" s="2" t="s">
        <v>271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>
        <v>2</v>
      </c>
      <c r="FH250" s="1">
        <v>2</v>
      </c>
      <c r="FI250" s="1">
        <v>1</v>
      </c>
      <c r="FJ250" s="1">
        <v>1</v>
      </c>
      <c r="FK250" s="1">
        <v>1</v>
      </c>
      <c r="FL250" s="28">
        <v>1</v>
      </c>
      <c r="FM250" s="28">
        <v>1</v>
      </c>
      <c r="FN250" s="28">
        <v>1</v>
      </c>
      <c r="FO250" s="28">
        <v>1</v>
      </c>
      <c r="FP250" s="28">
        <v>1</v>
      </c>
      <c r="FQ250" s="28">
        <v>1</v>
      </c>
      <c r="FR250" s="28">
        <v>1</v>
      </c>
      <c r="FS250" s="28">
        <v>1</v>
      </c>
      <c r="FT250" s="28">
        <v>1</v>
      </c>
      <c r="FU250" s="28">
        <v>1</v>
      </c>
      <c r="FV250">
        <v>1</v>
      </c>
      <c r="FW250">
        <v>1</v>
      </c>
      <c r="FX250" s="28">
        <v>1</v>
      </c>
      <c r="FY250" s="28">
        <v>1</v>
      </c>
      <c r="FZ250" s="28">
        <v>1</v>
      </c>
      <c r="GA250" s="28">
        <v>1</v>
      </c>
      <c r="GB250" s="28">
        <v>1</v>
      </c>
      <c r="GC250">
        <v>1</v>
      </c>
      <c r="GD250">
        <v>1</v>
      </c>
      <c r="GE250">
        <v>1</v>
      </c>
      <c r="GF250">
        <v>1</v>
      </c>
      <c r="GG250">
        <v>1</v>
      </c>
      <c r="GH250">
        <v>1</v>
      </c>
      <c r="GI250">
        <v>1</v>
      </c>
      <c r="GJ250">
        <v>1</v>
      </c>
      <c r="GK250">
        <v>1</v>
      </c>
    </row>
    <row r="251" spans="1:203" x14ac:dyDescent="0.25">
      <c r="A251" s="2" t="s">
        <v>190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6"/>
      <c r="AA251" s="1"/>
      <c r="AB251" s="3"/>
      <c r="AC251" s="1"/>
      <c r="AD251" s="10"/>
      <c r="AE251" s="10"/>
      <c r="AF251" s="10"/>
      <c r="AG251" s="10"/>
      <c r="AH251" s="10"/>
      <c r="AI251" s="10"/>
      <c r="AJ251" s="10"/>
      <c r="AK251" s="10"/>
      <c r="AL251" s="10"/>
      <c r="AM251" s="11"/>
      <c r="AN251" s="10"/>
      <c r="AO251" s="11"/>
      <c r="AP251" s="10"/>
      <c r="AQ251" s="10"/>
      <c r="AR251" s="10"/>
      <c r="AS251" s="10"/>
      <c r="AT251" s="10"/>
      <c r="AU251" s="11"/>
      <c r="AV251" s="10"/>
      <c r="AW251" s="10"/>
      <c r="AY251" s="10"/>
      <c r="AZ251" s="11"/>
      <c r="BA251" s="11"/>
      <c r="BB251" s="11"/>
      <c r="BC251" s="11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W251" s="10"/>
      <c r="CI251">
        <v>1</v>
      </c>
      <c r="CJ251">
        <v>1</v>
      </c>
      <c r="CK251">
        <v>1</v>
      </c>
      <c r="CL251">
        <v>1</v>
      </c>
      <c r="CM251" s="10">
        <v>1</v>
      </c>
      <c r="CN251" s="10">
        <v>1</v>
      </c>
      <c r="CO251" s="10">
        <v>1</v>
      </c>
      <c r="CP251" s="10">
        <v>1</v>
      </c>
      <c r="CQ251" s="10">
        <v>1</v>
      </c>
      <c r="CR251" s="10">
        <v>1</v>
      </c>
      <c r="CS251" s="10">
        <v>1</v>
      </c>
      <c r="CT251" s="10">
        <v>1</v>
      </c>
      <c r="CU251" s="10">
        <v>1</v>
      </c>
      <c r="CV251" s="10">
        <v>1</v>
      </c>
      <c r="CW251" s="10">
        <v>1</v>
      </c>
      <c r="CX251" s="10">
        <v>1</v>
      </c>
      <c r="CY251" s="10">
        <v>1</v>
      </c>
      <c r="CZ251" s="10">
        <v>1</v>
      </c>
      <c r="DA251" s="10">
        <v>1</v>
      </c>
      <c r="DB251" s="22">
        <v>1</v>
      </c>
      <c r="DC251" s="22">
        <v>1</v>
      </c>
      <c r="DD251" s="22">
        <v>1</v>
      </c>
      <c r="DE251" s="22">
        <v>1</v>
      </c>
      <c r="DF251" s="22">
        <v>1</v>
      </c>
      <c r="DG251" s="22">
        <v>1</v>
      </c>
      <c r="DH251" s="22">
        <v>1</v>
      </c>
      <c r="DI251" s="22">
        <v>1</v>
      </c>
      <c r="DJ251" s="22">
        <v>1</v>
      </c>
      <c r="DK251" s="22">
        <v>1</v>
      </c>
      <c r="DL251" s="1">
        <v>1</v>
      </c>
      <c r="DM251">
        <v>1</v>
      </c>
      <c r="DN251">
        <v>1</v>
      </c>
      <c r="DO251">
        <v>1</v>
      </c>
      <c r="DP251">
        <v>1</v>
      </c>
      <c r="DQ251">
        <v>1</v>
      </c>
      <c r="DR251">
        <v>1</v>
      </c>
      <c r="DS251">
        <v>1</v>
      </c>
      <c r="DT251">
        <v>1</v>
      </c>
      <c r="DU251">
        <v>1</v>
      </c>
      <c r="DV251">
        <v>1</v>
      </c>
      <c r="DW251">
        <v>1</v>
      </c>
      <c r="DX251">
        <v>1</v>
      </c>
      <c r="DY251">
        <v>1</v>
      </c>
      <c r="DZ251">
        <v>1</v>
      </c>
      <c r="EA251">
        <v>1</v>
      </c>
      <c r="EB251">
        <v>1</v>
      </c>
      <c r="EC251">
        <v>1</v>
      </c>
      <c r="ED251">
        <v>1</v>
      </c>
      <c r="EE251">
        <v>1</v>
      </c>
      <c r="EF251">
        <v>1</v>
      </c>
      <c r="EG251">
        <v>1</v>
      </c>
      <c r="EH251">
        <v>1</v>
      </c>
      <c r="EI251">
        <v>1</v>
      </c>
      <c r="EJ251">
        <v>1</v>
      </c>
      <c r="EK251">
        <v>1</v>
      </c>
      <c r="EL251">
        <v>1</v>
      </c>
      <c r="EM251">
        <v>1</v>
      </c>
      <c r="EN251">
        <v>1</v>
      </c>
      <c r="EO251">
        <v>1</v>
      </c>
      <c r="EP251">
        <v>1</v>
      </c>
      <c r="EQ251">
        <v>1</v>
      </c>
      <c r="ER251">
        <v>1</v>
      </c>
      <c r="ES251">
        <v>1</v>
      </c>
      <c r="ET251" s="1">
        <v>1</v>
      </c>
      <c r="EU251" s="1">
        <v>1</v>
      </c>
      <c r="EV251" s="1">
        <v>1</v>
      </c>
      <c r="EW251" s="1">
        <v>1</v>
      </c>
      <c r="EX251" s="1">
        <v>1</v>
      </c>
      <c r="EY251" s="1">
        <v>1</v>
      </c>
      <c r="EZ251" s="1">
        <v>1</v>
      </c>
      <c r="FA251" s="1">
        <v>1</v>
      </c>
      <c r="FB251" s="1">
        <v>1</v>
      </c>
      <c r="FC251" s="1">
        <v>1</v>
      </c>
      <c r="FD251" s="1">
        <v>1</v>
      </c>
      <c r="FE251" s="1">
        <v>1</v>
      </c>
      <c r="FF251" s="1">
        <v>1</v>
      </c>
      <c r="FG251" s="1">
        <v>1</v>
      </c>
      <c r="FH251" s="1">
        <v>1</v>
      </c>
      <c r="FI251" s="1">
        <v>1</v>
      </c>
      <c r="FJ251" s="1">
        <v>1</v>
      </c>
      <c r="FK251" s="1">
        <v>1</v>
      </c>
      <c r="FL251" s="28">
        <v>1</v>
      </c>
      <c r="FM251" s="28">
        <v>1</v>
      </c>
      <c r="FN251" s="28">
        <v>1</v>
      </c>
      <c r="FO251" s="28">
        <v>1</v>
      </c>
      <c r="FP251" s="28">
        <v>1</v>
      </c>
      <c r="FQ251" s="28">
        <v>1</v>
      </c>
      <c r="FR251" s="28">
        <v>1</v>
      </c>
      <c r="FS251">
        <v>1</v>
      </c>
      <c r="FT251">
        <v>1</v>
      </c>
      <c r="FU251">
        <v>1</v>
      </c>
      <c r="FV251">
        <v>1</v>
      </c>
      <c r="FW251">
        <v>1</v>
      </c>
    </row>
    <row r="252" spans="1:203" x14ac:dyDescent="0.25">
      <c r="A252" s="2" t="s">
        <v>208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>
        <v>1</v>
      </c>
      <c r="CT252" s="10">
        <v>1</v>
      </c>
      <c r="CU252">
        <v>1</v>
      </c>
      <c r="CV252" s="10">
        <v>1</v>
      </c>
      <c r="CW252" s="10">
        <v>1</v>
      </c>
      <c r="CX252" s="10">
        <v>1</v>
      </c>
      <c r="CY252" s="10">
        <v>1</v>
      </c>
      <c r="CZ252" s="10">
        <v>1</v>
      </c>
      <c r="DA252" s="10">
        <v>1</v>
      </c>
      <c r="DB252" s="22">
        <v>1</v>
      </c>
      <c r="DC252" s="22">
        <v>1</v>
      </c>
      <c r="DD252" s="22">
        <v>1</v>
      </c>
      <c r="DE252" s="22">
        <v>1</v>
      </c>
      <c r="DF252" s="22">
        <v>1</v>
      </c>
      <c r="DG252" s="22">
        <v>1</v>
      </c>
      <c r="DH252" s="22">
        <v>1</v>
      </c>
      <c r="DI252" s="22">
        <v>1</v>
      </c>
      <c r="DJ252" s="22">
        <v>1</v>
      </c>
      <c r="DK252" s="22">
        <v>1</v>
      </c>
      <c r="DL252">
        <v>1</v>
      </c>
      <c r="DM252">
        <v>1</v>
      </c>
      <c r="DN252">
        <v>1</v>
      </c>
      <c r="DO252">
        <v>1</v>
      </c>
      <c r="DP252">
        <v>1</v>
      </c>
      <c r="DQ252">
        <v>1</v>
      </c>
      <c r="DR252">
        <v>1</v>
      </c>
      <c r="DS252">
        <v>1</v>
      </c>
      <c r="DT252">
        <v>1</v>
      </c>
      <c r="DU252">
        <v>1</v>
      </c>
      <c r="DV252">
        <v>1</v>
      </c>
      <c r="DW252">
        <v>1</v>
      </c>
      <c r="DX252">
        <v>1</v>
      </c>
      <c r="DY252">
        <v>1</v>
      </c>
      <c r="DZ252">
        <v>1</v>
      </c>
      <c r="EA252">
        <v>1</v>
      </c>
      <c r="EB252">
        <v>1</v>
      </c>
      <c r="EC252">
        <v>1</v>
      </c>
      <c r="ED252">
        <v>1</v>
      </c>
      <c r="EE252">
        <v>1</v>
      </c>
      <c r="EF252">
        <v>1</v>
      </c>
      <c r="EG252">
        <v>1</v>
      </c>
      <c r="EH252">
        <v>1</v>
      </c>
      <c r="EI252">
        <v>1</v>
      </c>
      <c r="EJ252">
        <v>1</v>
      </c>
      <c r="EK252">
        <v>1</v>
      </c>
      <c r="EL252">
        <v>1</v>
      </c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4"/>
      <c r="FE252" s="4"/>
      <c r="FF252" s="1"/>
    </row>
    <row r="253" spans="1:203" x14ac:dyDescent="0.25">
      <c r="A253" s="2" t="s">
        <v>150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1"/>
      <c r="AO253" s="10"/>
      <c r="AP253" s="10"/>
      <c r="AQ253" s="10"/>
      <c r="AR253" s="10"/>
      <c r="AS253" s="10"/>
      <c r="AT253" s="10"/>
      <c r="AU253" s="9"/>
      <c r="AV253" s="10"/>
      <c r="AW253" s="10"/>
      <c r="AY253" s="10"/>
      <c r="AZ253" s="10"/>
      <c r="BA253" s="10"/>
      <c r="BB253" s="10"/>
      <c r="BC253" s="10">
        <v>3</v>
      </c>
      <c r="BD253" s="10">
        <v>3</v>
      </c>
      <c r="BE253" s="10">
        <v>3</v>
      </c>
      <c r="BF253" s="10">
        <v>3</v>
      </c>
      <c r="BG253" s="10">
        <v>4</v>
      </c>
      <c r="BH253" s="10">
        <v>4</v>
      </c>
      <c r="BI253" s="10">
        <v>4</v>
      </c>
      <c r="BJ253" s="10">
        <v>4</v>
      </c>
      <c r="BK253" s="10">
        <v>3</v>
      </c>
      <c r="BL253" s="10">
        <v>3</v>
      </c>
      <c r="BM253" s="10">
        <v>3</v>
      </c>
      <c r="BN253" s="10">
        <v>3</v>
      </c>
      <c r="BO253" s="10">
        <v>3</v>
      </c>
      <c r="BP253" s="10">
        <v>3</v>
      </c>
      <c r="BQ253" s="10">
        <v>3</v>
      </c>
      <c r="BR253" s="10">
        <v>3</v>
      </c>
      <c r="BS253" s="10">
        <v>3</v>
      </c>
      <c r="BT253" s="10">
        <v>3</v>
      </c>
      <c r="BU253" s="10">
        <v>3</v>
      </c>
      <c r="BV253" s="10">
        <v>3</v>
      </c>
      <c r="BW253" s="10">
        <v>3</v>
      </c>
      <c r="BX253" s="10">
        <v>3</v>
      </c>
      <c r="BY253" s="10">
        <v>3</v>
      </c>
      <c r="BZ253" s="10">
        <v>3</v>
      </c>
      <c r="CA253" s="10">
        <v>3</v>
      </c>
      <c r="CB253" s="10">
        <v>3</v>
      </c>
      <c r="CC253" s="10">
        <v>3</v>
      </c>
      <c r="CD253" s="10">
        <v>3</v>
      </c>
      <c r="CE253" s="10">
        <v>3</v>
      </c>
      <c r="CF253" s="10">
        <v>3</v>
      </c>
      <c r="CG253" s="10">
        <v>3</v>
      </c>
      <c r="CH253" s="10">
        <v>3</v>
      </c>
      <c r="CI253" s="10">
        <v>3</v>
      </c>
      <c r="CJ253" s="10">
        <v>3</v>
      </c>
      <c r="CK253" s="10">
        <v>3</v>
      </c>
      <c r="CL253" s="10">
        <v>3</v>
      </c>
      <c r="CM253" s="10">
        <v>3</v>
      </c>
      <c r="CN253" s="10">
        <v>3</v>
      </c>
      <c r="CO253" s="10">
        <v>3</v>
      </c>
      <c r="CP253" s="10">
        <v>3</v>
      </c>
      <c r="CQ253" s="10">
        <v>3</v>
      </c>
      <c r="CR253" s="10">
        <v>3</v>
      </c>
      <c r="CS253" s="10">
        <v>3</v>
      </c>
      <c r="CT253" s="10">
        <v>3</v>
      </c>
      <c r="CU253" s="10">
        <v>4</v>
      </c>
      <c r="CV253" s="10">
        <v>4</v>
      </c>
      <c r="CW253" s="10">
        <v>4</v>
      </c>
      <c r="CX253" s="10">
        <v>4</v>
      </c>
      <c r="CY253" s="10">
        <v>4</v>
      </c>
      <c r="CZ253" s="10">
        <v>4</v>
      </c>
      <c r="DA253" s="10">
        <v>4</v>
      </c>
      <c r="DB253" s="22">
        <v>4</v>
      </c>
      <c r="DC253" s="22">
        <v>4</v>
      </c>
      <c r="DD253" s="22">
        <v>3</v>
      </c>
      <c r="DE253" s="22">
        <v>3</v>
      </c>
      <c r="DF253" s="22">
        <v>3</v>
      </c>
      <c r="DG253" s="22">
        <v>3</v>
      </c>
      <c r="DH253" s="22">
        <v>3</v>
      </c>
      <c r="DI253" s="22">
        <v>3</v>
      </c>
      <c r="DJ253" s="22">
        <v>3</v>
      </c>
      <c r="DK253" s="22">
        <v>3</v>
      </c>
      <c r="DL253">
        <v>4</v>
      </c>
      <c r="DM253">
        <v>4</v>
      </c>
      <c r="DN253">
        <v>4</v>
      </c>
      <c r="DO253">
        <v>4</v>
      </c>
      <c r="DP253">
        <v>4</v>
      </c>
      <c r="DQ253">
        <v>3</v>
      </c>
      <c r="DR253">
        <v>3</v>
      </c>
      <c r="DS253">
        <v>3</v>
      </c>
      <c r="DT253">
        <v>3</v>
      </c>
      <c r="DU253">
        <v>3</v>
      </c>
      <c r="DV253">
        <v>3</v>
      </c>
      <c r="DW253">
        <v>3</v>
      </c>
      <c r="DX253">
        <v>3</v>
      </c>
      <c r="DY253">
        <v>3</v>
      </c>
      <c r="DZ253">
        <v>3</v>
      </c>
      <c r="EA253">
        <v>3</v>
      </c>
      <c r="EB253">
        <v>3</v>
      </c>
      <c r="EC253">
        <v>3</v>
      </c>
      <c r="ED253">
        <v>2</v>
      </c>
      <c r="EE253">
        <v>2</v>
      </c>
      <c r="EF253">
        <v>2</v>
      </c>
      <c r="EG253">
        <v>2</v>
      </c>
      <c r="EH253">
        <v>2</v>
      </c>
      <c r="EI253">
        <v>2</v>
      </c>
      <c r="EJ253">
        <v>1</v>
      </c>
      <c r="EK253">
        <v>1</v>
      </c>
      <c r="EL253">
        <v>1</v>
      </c>
      <c r="EM253">
        <v>1</v>
      </c>
      <c r="EN253">
        <v>1</v>
      </c>
      <c r="EO253">
        <v>1</v>
      </c>
      <c r="EP253">
        <v>1</v>
      </c>
      <c r="EQ253" s="1">
        <v>1</v>
      </c>
      <c r="ER253" s="1">
        <v>1</v>
      </c>
      <c r="ES253" s="1">
        <v>1</v>
      </c>
      <c r="ET253" s="1">
        <v>1</v>
      </c>
      <c r="EU253" s="1">
        <v>1</v>
      </c>
      <c r="EV253" s="1">
        <v>1</v>
      </c>
      <c r="EW253" s="1">
        <v>1</v>
      </c>
      <c r="EX253" s="1">
        <v>1</v>
      </c>
      <c r="EY253" s="1">
        <v>1</v>
      </c>
      <c r="EZ253" s="1">
        <v>1</v>
      </c>
      <c r="FA253" s="1">
        <v>1</v>
      </c>
      <c r="FB253" s="1">
        <v>1</v>
      </c>
      <c r="FC253" s="1">
        <v>1</v>
      </c>
      <c r="FD253" s="1">
        <v>1</v>
      </c>
      <c r="FE253" s="1">
        <v>1</v>
      </c>
      <c r="FF253" s="1">
        <v>1</v>
      </c>
      <c r="FG253" s="1">
        <v>1</v>
      </c>
      <c r="FH253" s="1">
        <v>1</v>
      </c>
      <c r="FI253" s="1">
        <v>1</v>
      </c>
      <c r="FJ253" s="1">
        <v>1</v>
      </c>
      <c r="FK253" s="1">
        <v>1</v>
      </c>
      <c r="FL253" s="28">
        <v>1</v>
      </c>
      <c r="FM253" s="28">
        <v>1</v>
      </c>
      <c r="FN253" s="28">
        <v>1</v>
      </c>
      <c r="FO253" s="28">
        <v>1</v>
      </c>
      <c r="FP253" s="28">
        <v>1</v>
      </c>
      <c r="FQ253" s="28">
        <v>1</v>
      </c>
      <c r="FR253" s="28">
        <v>1</v>
      </c>
      <c r="FS253">
        <v>1</v>
      </c>
      <c r="FT253">
        <v>1</v>
      </c>
      <c r="FU253">
        <v>1</v>
      </c>
      <c r="FV253">
        <v>1</v>
      </c>
      <c r="FW253">
        <v>1</v>
      </c>
      <c r="FX253" s="28">
        <v>1</v>
      </c>
      <c r="FY253" s="28">
        <v>1</v>
      </c>
      <c r="FZ253" s="28">
        <v>1</v>
      </c>
      <c r="GA253" s="28">
        <v>1</v>
      </c>
      <c r="GB253" s="28">
        <v>1</v>
      </c>
      <c r="GC253">
        <v>1</v>
      </c>
      <c r="GD253">
        <v>1</v>
      </c>
      <c r="GE253">
        <v>1</v>
      </c>
      <c r="GF253">
        <v>1</v>
      </c>
      <c r="GG253">
        <v>1</v>
      </c>
      <c r="GH253">
        <v>1</v>
      </c>
      <c r="GI253">
        <v>1</v>
      </c>
      <c r="GJ253">
        <v>1</v>
      </c>
      <c r="GK253">
        <v>1</v>
      </c>
    </row>
    <row r="254" spans="1:203" x14ac:dyDescent="0.25">
      <c r="A254" s="2" t="s">
        <v>75</v>
      </c>
      <c r="I254" s="1"/>
      <c r="J254" s="1"/>
      <c r="K254" s="1"/>
      <c r="L254" s="1"/>
      <c r="M254" s="1"/>
      <c r="N254" s="1"/>
      <c r="O254" s="1"/>
      <c r="P254" s="1">
        <v>1</v>
      </c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12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21"/>
      <c r="DD254" s="21"/>
      <c r="DE254" s="21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</row>
    <row r="255" spans="1:203" x14ac:dyDescent="0.25">
      <c r="A255" s="5" t="s">
        <v>123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>
        <v>1</v>
      </c>
      <c r="AN255" s="9">
        <v>1</v>
      </c>
      <c r="AO255" s="10">
        <v>1</v>
      </c>
      <c r="AP255" s="10">
        <v>1</v>
      </c>
      <c r="AQ255" s="10">
        <v>1</v>
      </c>
      <c r="AR255" s="10">
        <v>1</v>
      </c>
      <c r="AS255" s="10">
        <v>1</v>
      </c>
      <c r="AT255" s="10">
        <v>1</v>
      </c>
      <c r="AU255" s="10">
        <v>1</v>
      </c>
      <c r="AV255" s="10">
        <v>1</v>
      </c>
      <c r="AW255" s="10">
        <v>1</v>
      </c>
      <c r="AX255" s="10">
        <v>1</v>
      </c>
      <c r="AY255" s="10">
        <v>1</v>
      </c>
      <c r="AZ255" s="10">
        <v>1</v>
      </c>
      <c r="BA255" s="10">
        <v>1</v>
      </c>
      <c r="BB255" s="10">
        <v>1</v>
      </c>
      <c r="BC255" s="10">
        <v>1</v>
      </c>
      <c r="BD255" s="10">
        <v>1</v>
      </c>
      <c r="BE255" s="10">
        <v>1</v>
      </c>
      <c r="BF255" s="10">
        <v>1</v>
      </c>
      <c r="BG255" s="10">
        <v>1</v>
      </c>
      <c r="BH255" s="10">
        <v>1</v>
      </c>
      <c r="BI255" s="10">
        <v>1</v>
      </c>
      <c r="BJ255" s="10">
        <v>1</v>
      </c>
      <c r="BK255" s="10">
        <v>1</v>
      </c>
      <c r="BL255" s="10">
        <v>1</v>
      </c>
      <c r="BM255" s="10">
        <v>1</v>
      </c>
      <c r="BN255" s="10">
        <v>1</v>
      </c>
      <c r="BO255" s="10">
        <v>1</v>
      </c>
      <c r="BP255" s="10">
        <v>1</v>
      </c>
      <c r="BQ255" s="10">
        <v>1</v>
      </c>
      <c r="BR255" s="10">
        <v>1</v>
      </c>
      <c r="BS255" s="10">
        <v>1</v>
      </c>
      <c r="BT255" s="10">
        <v>1</v>
      </c>
      <c r="BU255" s="10">
        <v>1</v>
      </c>
      <c r="BV255" s="10">
        <v>1</v>
      </c>
      <c r="BW255" s="10">
        <v>1</v>
      </c>
      <c r="BX255" s="10">
        <v>1</v>
      </c>
      <c r="BY255" s="10">
        <v>1</v>
      </c>
      <c r="BZ255" s="10">
        <v>1</v>
      </c>
      <c r="CA255" s="10">
        <v>1</v>
      </c>
      <c r="CB255" s="10">
        <v>1</v>
      </c>
      <c r="CC255" s="10">
        <v>1</v>
      </c>
      <c r="CD255" s="10">
        <v>1</v>
      </c>
      <c r="CE255" s="10">
        <v>1</v>
      </c>
      <c r="CF255" s="10">
        <v>1</v>
      </c>
      <c r="CG255" s="10">
        <v>1</v>
      </c>
      <c r="CH255" s="10">
        <v>1</v>
      </c>
      <c r="CI255" s="10">
        <v>1</v>
      </c>
      <c r="CJ255" s="10">
        <v>1</v>
      </c>
      <c r="CK255" s="10">
        <v>1</v>
      </c>
      <c r="CL255" s="10">
        <v>1</v>
      </c>
      <c r="CM255" s="10">
        <v>1</v>
      </c>
      <c r="CN255" s="10">
        <v>1</v>
      </c>
      <c r="CO255" s="10">
        <v>1</v>
      </c>
      <c r="CP255" s="10">
        <v>1</v>
      </c>
      <c r="CQ255" s="10">
        <v>1</v>
      </c>
      <c r="CR255" s="10">
        <v>1</v>
      </c>
      <c r="CS255" s="10">
        <v>1</v>
      </c>
      <c r="CT255" s="10">
        <v>1</v>
      </c>
      <c r="CU255" s="10">
        <v>1</v>
      </c>
      <c r="CV255" s="10">
        <v>1</v>
      </c>
      <c r="CW255" s="10">
        <v>1</v>
      </c>
      <c r="CX255" s="10">
        <v>1</v>
      </c>
      <c r="CY255" s="10">
        <v>1</v>
      </c>
      <c r="CZ255" s="10">
        <v>1</v>
      </c>
      <c r="DA255" s="10">
        <v>1</v>
      </c>
      <c r="DB255" s="22">
        <v>1</v>
      </c>
      <c r="DC255" s="22">
        <v>1</v>
      </c>
      <c r="DD255" s="22">
        <v>1</v>
      </c>
      <c r="DE255" s="22">
        <v>1</v>
      </c>
      <c r="DF255" s="22">
        <v>1</v>
      </c>
      <c r="DG255" s="22">
        <v>1</v>
      </c>
      <c r="DH255" s="22">
        <v>1</v>
      </c>
      <c r="DI255" s="22">
        <v>1</v>
      </c>
      <c r="DJ255" s="22">
        <v>1</v>
      </c>
      <c r="DK255" s="22">
        <v>1</v>
      </c>
      <c r="DL255">
        <v>1</v>
      </c>
      <c r="DM255">
        <v>1</v>
      </c>
      <c r="DN255">
        <v>1</v>
      </c>
      <c r="DO255">
        <v>1</v>
      </c>
      <c r="DP255">
        <v>1</v>
      </c>
      <c r="DQ255" s="15"/>
      <c r="DR255" s="15"/>
      <c r="DS255" s="15"/>
      <c r="DT255" s="15"/>
      <c r="DU255" s="15"/>
      <c r="DV255" s="15"/>
      <c r="DW255" s="15"/>
      <c r="DX255" s="15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</row>
    <row r="256" spans="1:203" ht="30" x14ac:dyDescent="0.25">
      <c r="A256" s="2" t="s">
        <v>108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0">
        <v>1</v>
      </c>
      <c r="AE256" s="9">
        <v>1</v>
      </c>
      <c r="AF256" s="9">
        <v>1</v>
      </c>
      <c r="AG256" s="9">
        <v>1</v>
      </c>
      <c r="AH256" s="9">
        <v>1</v>
      </c>
      <c r="AI256" s="9">
        <v>1</v>
      </c>
      <c r="AJ256" s="9">
        <v>1</v>
      </c>
      <c r="AK256" s="9">
        <v>1</v>
      </c>
      <c r="AL256" s="9">
        <v>1</v>
      </c>
      <c r="AM256" s="9">
        <v>1</v>
      </c>
      <c r="AN256" s="9">
        <v>1</v>
      </c>
      <c r="AO256" s="10">
        <v>1</v>
      </c>
      <c r="AP256" s="10">
        <v>1</v>
      </c>
      <c r="AQ256" s="10">
        <v>1</v>
      </c>
      <c r="AR256" s="10">
        <v>1</v>
      </c>
      <c r="AS256" s="10">
        <v>1</v>
      </c>
      <c r="AT256" s="10">
        <v>1</v>
      </c>
      <c r="AU256" s="10">
        <v>1</v>
      </c>
      <c r="AV256" s="10">
        <v>1</v>
      </c>
      <c r="AW256" s="10">
        <v>1</v>
      </c>
      <c r="AX256" s="10">
        <v>1</v>
      </c>
      <c r="AY256" s="10">
        <v>1</v>
      </c>
      <c r="AZ256" s="10">
        <v>1</v>
      </c>
      <c r="BA256" s="10">
        <v>1</v>
      </c>
      <c r="BB256" s="10">
        <v>1</v>
      </c>
      <c r="BC256" s="10">
        <v>1</v>
      </c>
      <c r="BD256" s="10">
        <v>1</v>
      </c>
      <c r="BE256" s="10">
        <v>1</v>
      </c>
      <c r="BF256" s="10">
        <v>1</v>
      </c>
      <c r="BG256" s="10">
        <v>1</v>
      </c>
      <c r="BH256" s="10">
        <v>1</v>
      </c>
      <c r="BI256" s="10">
        <v>1</v>
      </c>
      <c r="BJ256" s="10">
        <v>1</v>
      </c>
      <c r="BK256" s="10">
        <v>1</v>
      </c>
      <c r="BL256" s="10">
        <v>1</v>
      </c>
      <c r="BM256" s="10">
        <v>1</v>
      </c>
      <c r="BN256" s="10">
        <v>1</v>
      </c>
      <c r="BO256" s="10">
        <v>1</v>
      </c>
      <c r="BP256" s="10">
        <v>1</v>
      </c>
      <c r="BQ256" s="10">
        <v>1</v>
      </c>
      <c r="BR256" s="10">
        <v>1</v>
      </c>
      <c r="BS256" s="10">
        <v>1</v>
      </c>
      <c r="BT256" s="10">
        <v>1</v>
      </c>
      <c r="BU256" s="10">
        <v>1</v>
      </c>
      <c r="BV256" s="10">
        <v>1</v>
      </c>
      <c r="BW256" s="10">
        <v>1</v>
      </c>
      <c r="BX256" s="10">
        <v>1</v>
      </c>
      <c r="BY256" s="10">
        <v>1</v>
      </c>
      <c r="BZ256" s="10">
        <v>1</v>
      </c>
      <c r="CA256" s="10">
        <v>1</v>
      </c>
      <c r="CB256" s="10">
        <v>1</v>
      </c>
      <c r="CC256" s="10">
        <v>1</v>
      </c>
      <c r="CD256" s="10">
        <v>1</v>
      </c>
      <c r="CE256" s="10">
        <v>1</v>
      </c>
      <c r="CF256" s="10">
        <v>1</v>
      </c>
      <c r="CG256" s="10">
        <v>1</v>
      </c>
      <c r="CH256" s="10">
        <v>1</v>
      </c>
      <c r="CI256" s="10">
        <v>1</v>
      </c>
      <c r="CJ256" s="10">
        <v>1</v>
      </c>
      <c r="CK256" s="10">
        <v>1</v>
      </c>
      <c r="CL256" s="10">
        <v>1</v>
      </c>
      <c r="CM256" s="10">
        <v>1</v>
      </c>
      <c r="CN256" s="10">
        <v>2</v>
      </c>
      <c r="CO256" s="10">
        <v>2</v>
      </c>
      <c r="CP256" s="10">
        <v>2</v>
      </c>
      <c r="CQ256" s="10">
        <v>2</v>
      </c>
      <c r="CR256" s="10">
        <v>2</v>
      </c>
      <c r="CS256" s="10">
        <v>2</v>
      </c>
      <c r="CT256" s="10">
        <v>2</v>
      </c>
      <c r="CU256" s="10">
        <v>2</v>
      </c>
      <c r="CV256" s="10">
        <v>2</v>
      </c>
      <c r="CW256" s="10">
        <v>2</v>
      </c>
      <c r="CX256" s="10">
        <v>2</v>
      </c>
      <c r="CY256" s="10">
        <v>2</v>
      </c>
      <c r="CZ256" s="10">
        <v>2</v>
      </c>
      <c r="DA256" s="10">
        <v>2</v>
      </c>
      <c r="DB256" s="22">
        <v>2</v>
      </c>
      <c r="DC256" s="22">
        <v>2</v>
      </c>
      <c r="DD256" s="22">
        <v>2</v>
      </c>
      <c r="DE256" s="22">
        <v>2</v>
      </c>
      <c r="DF256" s="22">
        <v>2</v>
      </c>
      <c r="DG256" s="22">
        <v>2</v>
      </c>
      <c r="DH256" s="22">
        <v>2</v>
      </c>
      <c r="DI256" s="22">
        <v>2</v>
      </c>
      <c r="DJ256" s="22">
        <v>2</v>
      </c>
      <c r="DK256" s="22">
        <v>2</v>
      </c>
      <c r="DL256">
        <v>2</v>
      </c>
      <c r="DM256">
        <v>2</v>
      </c>
      <c r="DN256">
        <v>2</v>
      </c>
      <c r="DO256">
        <v>2</v>
      </c>
      <c r="DP256">
        <v>2</v>
      </c>
      <c r="DQ256">
        <v>1</v>
      </c>
      <c r="DR256">
        <v>1</v>
      </c>
      <c r="DS256">
        <v>1</v>
      </c>
      <c r="DT256">
        <v>1</v>
      </c>
      <c r="DU256">
        <v>1</v>
      </c>
      <c r="DV256">
        <v>1</v>
      </c>
      <c r="DW256">
        <v>1</v>
      </c>
      <c r="DX256">
        <v>1</v>
      </c>
      <c r="DY256">
        <v>1</v>
      </c>
      <c r="DZ256">
        <v>1</v>
      </c>
      <c r="EA256">
        <v>1</v>
      </c>
      <c r="EB256">
        <v>1</v>
      </c>
      <c r="EC256">
        <v>1</v>
      </c>
      <c r="ED256">
        <v>1</v>
      </c>
      <c r="EE256">
        <v>1</v>
      </c>
      <c r="EF256">
        <v>1</v>
      </c>
      <c r="EG256">
        <v>1</v>
      </c>
      <c r="EH256">
        <v>1</v>
      </c>
      <c r="EI256">
        <v>1</v>
      </c>
      <c r="EJ256">
        <v>1</v>
      </c>
      <c r="EK256">
        <v>1</v>
      </c>
      <c r="EL256">
        <v>1</v>
      </c>
      <c r="EM256">
        <v>1</v>
      </c>
      <c r="EN256">
        <v>1</v>
      </c>
      <c r="EO256">
        <v>1</v>
      </c>
      <c r="EP256">
        <v>1</v>
      </c>
      <c r="EQ256">
        <v>1</v>
      </c>
      <c r="ER256">
        <v>1</v>
      </c>
      <c r="ES256">
        <v>1</v>
      </c>
      <c r="ET256">
        <v>1</v>
      </c>
      <c r="EU256" s="1">
        <v>1</v>
      </c>
      <c r="EV256" s="1">
        <v>1</v>
      </c>
      <c r="EW256" s="1">
        <v>1</v>
      </c>
      <c r="EX256" s="1">
        <v>1</v>
      </c>
      <c r="EY256" s="1">
        <v>1</v>
      </c>
      <c r="EZ256" s="1">
        <v>1</v>
      </c>
      <c r="FA256" s="1">
        <v>1</v>
      </c>
      <c r="FB256" s="21"/>
      <c r="FC256" s="21"/>
      <c r="FD256" s="21"/>
      <c r="FE256" s="1"/>
      <c r="FF256" s="1"/>
    </row>
    <row r="257" spans="1:202" x14ac:dyDescent="0.25">
      <c r="A257" s="2" t="s">
        <v>59</v>
      </c>
      <c r="I257">
        <v>2</v>
      </c>
      <c r="J257" s="1">
        <v>2</v>
      </c>
      <c r="K257" s="1">
        <v>2</v>
      </c>
      <c r="L257" s="1">
        <v>2</v>
      </c>
      <c r="M257" s="1">
        <v>2</v>
      </c>
      <c r="N257" s="1">
        <v>2</v>
      </c>
      <c r="O257" s="1">
        <v>3</v>
      </c>
      <c r="P257" s="1">
        <v>3</v>
      </c>
      <c r="Q257" s="1">
        <v>3</v>
      </c>
      <c r="R257" s="1">
        <v>3</v>
      </c>
      <c r="S257" s="1">
        <v>3</v>
      </c>
      <c r="T257" s="1">
        <v>3</v>
      </c>
      <c r="U257" s="1">
        <v>3</v>
      </c>
      <c r="V257" s="1">
        <v>3</v>
      </c>
      <c r="W257" s="1">
        <v>3</v>
      </c>
      <c r="X257" s="1">
        <v>3</v>
      </c>
      <c r="Y257" s="1">
        <v>3</v>
      </c>
      <c r="Z257" s="3">
        <v>2</v>
      </c>
      <c r="AA257" s="1">
        <v>3</v>
      </c>
      <c r="AB257" s="1">
        <v>3</v>
      </c>
      <c r="AC257" s="1">
        <v>3</v>
      </c>
      <c r="AD257" s="1">
        <v>3</v>
      </c>
      <c r="AE257" s="10">
        <v>3</v>
      </c>
      <c r="AF257" s="10">
        <v>3</v>
      </c>
      <c r="AG257" s="10">
        <v>3</v>
      </c>
      <c r="AH257" s="10">
        <v>3</v>
      </c>
      <c r="AI257" s="10">
        <v>3</v>
      </c>
      <c r="AJ257" s="10">
        <v>3</v>
      </c>
      <c r="AK257" s="10">
        <v>3</v>
      </c>
      <c r="AL257" s="10">
        <v>3</v>
      </c>
      <c r="AM257" s="10">
        <v>3</v>
      </c>
      <c r="AN257" s="10">
        <v>3</v>
      </c>
      <c r="AO257" s="10">
        <v>3</v>
      </c>
      <c r="AP257" s="10">
        <v>3</v>
      </c>
      <c r="AQ257" s="10">
        <v>3</v>
      </c>
      <c r="AR257" s="10">
        <v>3</v>
      </c>
      <c r="AS257" s="10">
        <v>3</v>
      </c>
      <c r="AT257" s="10">
        <v>3</v>
      </c>
      <c r="AU257" s="10">
        <v>3</v>
      </c>
      <c r="AV257" s="10">
        <v>3</v>
      </c>
      <c r="AW257" s="10">
        <v>3</v>
      </c>
      <c r="AX257" s="10">
        <v>3</v>
      </c>
      <c r="AY257" s="10">
        <v>3</v>
      </c>
      <c r="AZ257" s="10">
        <v>3</v>
      </c>
      <c r="BA257" s="10">
        <v>3</v>
      </c>
      <c r="BB257" s="10">
        <v>3</v>
      </c>
      <c r="BC257" s="10">
        <v>3</v>
      </c>
      <c r="BD257" s="10">
        <v>3</v>
      </c>
      <c r="BE257" s="10">
        <v>3</v>
      </c>
      <c r="BF257" s="10">
        <v>3</v>
      </c>
      <c r="BG257" s="10">
        <v>3</v>
      </c>
      <c r="BH257" s="10">
        <v>3</v>
      </c>
      <c r="BI257" s="10">
        <v>3</v>
      </c>
      <c r="BJ257" s="10">
        <v>3</v>
      </c>
      <c r="BK257" s="10">
        <v>3</v>
      </c>
      <c r="BL257" s="10">
        <v>3</v>
      </c>
      <c r="BM257" s="10">
        <v>3</v>
      </c>
      <c r="BN257" s="10">
        <v>3</v>
      </c>
      <c r="BO257" s="10">
        <v>3</v>
      </c>
      <c r="BP257" s="10">
        <v>3</v>
      </c>
      <c r="BQ257" s="10">
        <v>3</v>
      </c>
      <c r="BR257" s="10">
        <v>2</v>
      </c>
      <c r="BS257" s="10">
        <v>2</v>
      </c>
      <c r="BT257" s="10">
        <v>2</v>
      </c>
      <c r="BU257" s="10">
        <v>2</v>
      </c>
      <c r="BV257" s="10">
        <v>2</v>
      </c>
      <c r="BW257" s="10">
        <v>2</v>
      </c>
      <c r="BX257" s="10">
        <v>1</v>
      </c>
      <c r="BY257" s="10">
        <v>1</v>
      </c>
      <c r="BZ257" s="10">
        <v>1</v>
      </c>
      <c r="CA257" s="10">
        <v>1</v>
      </c>
      <c r="CB257" s="10">
        <v>1</v>
      </c>
      <c r="CC257" s="10">
        <v>1</v>
      </c>
      <c r="CD257" s="10">
        <v>1</v>
      </c>
      <c r="CE257" s="10">
        <v>1</v>
      </c>
      <c r="CF257" s="10">
        <v>1</v>
      </c>
      <c r="CG257" s="10">
        <v>1</v>
      </c>
      <c r="CH257" s="10">
        <v>1</v>
      </c>
      <c r="CI257" s="10">
        <v>1</v>
      </c>
      <c r="CJ257" s="10">
        <v>1</v>
      </c>
      <c r="CK257" s="10">
        <v>1</v>
      </c>
      <c r="CL257" s="10">
        <v>1</v>
      </c>
      <c r="CM257" s="10">
        <v>1</v>
      </c>
      <c r="CN257" s="10">
        <v>1</v>
      </c>
      <c r="CO257" s="10">
        <v>1</v>
      </c>
      <c r="CP257" s="10">
        <v>1</v>
      </c>
      <c r="CQ257" s="10">
        <v>1</v>
      </c>
      <c r="CR257" s="10">
        <v>1</v>
      </c>
      <c r="CS257" s="10">
        <v>1</v>
      </c>
      <c r="CT257" s="10">
        <v>1</v>
      </c>
      <c r="CU257" s="10">
        <v>1</v>
      </c>
      <c r="CV257" s="10">
        <v>1</v>
      </c>
      <c r="CW257" s="10">
        <v>1</v>
      </c>
      <c r="CX257" s="10">
        <v>1</v>
      </c>
      <c r="CY257" s="10">
        <v>1</v>
      </c>
      <c r="CZ257" s="10">
        <v>1</v>
      </c>
      <c r="DA257" s="10">
        <v>1</v>
      </c>
      <c r="DB257" s="22">
        <v>1</v>
      </c>
      <c r="DC257" s="22">
        <v>1</v>
      </c>
      <c r="DD257" s="22">
        <v>1</v>
      </c>
      <c r="DE257" s="22">
        <v>1</v>
      </c>
      <c r="DF257" s="22">
        <v>1</v>
      </c>
      <c r="DG257" s="22">
        <v>1</v>
      </c>
      <c r="DH257" s="22">
        <v>1</v>
      </c>
      <c r="DI257" s="22">
        <v>1</v>
      </c>
      <c r="DJ257" s="22">
        <v>1</v>
      </c>
      <c r="DK257" s="22">
        <v>1</v>
      </c>
      <c r="DL257">
        <v>1</v>
      </c>
      <c r="DM257">
        <v>1</v>
      </c>
      <c r="DN257">
        <v>1</v>
      </c>
      <c r="DO257">
        <v>1</v>
      </c>
      <c r="DP257">
        <v>1</v>
      </c>
      <c r="DQ257">
        <v>1</v>
      </c>
      <c r="DR257">
        <v>1</v>
      </c>
      <c r="DS257">
        <v>1</v>
      </c>
      <c r="DT257">
        <v>1</v>
      </c>
      <c r="DU257">
        <v>1</v>
      </c>
      <c r="DV257">
        <v>1</v>
      </c>
      <c r="DW257">
        <v>1</v>
      </c>
      <c r="DX257">
        <v>1</v>
      </c>
      <c r="DY257">
        <v>1</v>
      </c>
      <c r="DZ257">
        <v>1</v>
      </c>
      <c r="EA257">
        <v>1</v>
      </c>
      <c r="EB257">
        <v>1</v>
      </c>
      <c r="EC257">
        <v>1</v>
      </c>
      <c r="ED257">
        <v>1</v>
      </c>
      <c r="EE257">
        <v>1</v>
      </c>
      <c r="EF257">
        <v>1</v>
      </c>
      <c r="EG257">
        <v>1</v>
      </c>
      <c r="EH257">
        <v>1</v>
      </c>
      <c r="EI257">
        <v>1</v>
      </c>
      <c r="EJ257">
        <v>1</v>
      </c>
      <c r="EK257">
        <v>1</v>
      </c>
      <c r="EL257">
        <v>1</v>
      </c>
      <c r="EM257">
        <v>1</v>
      </c>
      <c r="EN257">
        <v>1</v>
      </c>
      <c r="EO257">
        <v>1</v>
      </c>
      <c r="EP257">
        <v>1</v>
      </c>
      <c r="EQ257">
        <v>1</v>
      </c>
      <c r="ER257">
        <v>1</v>
      </c>
      <c r="ES257">
        <v>1</v>
      </c>
      <c r="ET257" s="1">
        <v>1</v>
      </c>
      <c r="EU257" s="1">
        <v>1</v>
      </c>
      <c r="EV257" s="1">
        <v>1</v>
      </c>
      <c r="EW257" s="1">
        <v>1</v>
      </c>
      <c r="EX257" s="1">
        <v>1</v>
      </c>
      <c r="EY257" s="1">
        <v>1</v>
      </c>
      <c r="EZ257" s="1">
        <v>1</v>
      </c>
      <c r="FA257" s="1">
        <v>1</v>
      </c>
      <c r="FB257" s="1">
        <v>1</v>
      </c>
      <c r="FC257" s="1">
        <v>1</v>
      </c>
      <c r="FD257" s="1">
        <v>1</v>
      </c>
      <c r="FE257" s="1">
        <v>1</v>
      </c>
      <c r="FF257" s="1">
        <v>1</v>
      </c>
      <c r="FG257" s="1">
        <v>1</v>
      </c>
      <c r="FH257" s="1">
        <v>1</v>
      </c>
      <c r="FI257" s="1">
        <v>1</v>
      </c>
      <c r="FJ257" s="1">
        <v>1</v>
      </c>
      <c r="FK257" s="1">
        <v>1</v>
      </c>
      <c r="FL257" s="28">
        <v>1</v>
      </c>
      <c r="FM257" s="28">
        <v>1</v>
      </c>
      <c r="FN257" s="28">
        <v>1</v>
      </c>
      <c r="FO257" s="28"/>
    </row>
    <row r="258" spans="1:202" ht="30" x14ac:dyDescent="0.25">
      <c r="A258" s="2" t="s">
        <v>264</v>
      </c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1">
        <v>1</v>
      </c>
      <c r="FD258" s="1">
        <v>1</v>
      </c>
      <c r="FE258" s="1">
        <v>1</v>
      </c>
      <c r="FF258" s="1">
        <v>1</v>
      </c>
      <c r="FG258" s="1">
        <v>12</v>
      </c>
      <c r="FH258" s="1">
        <v>12</v>
      </c>
      <c r="FI258" s="1">
        <v>12</v>
      </c>
      <c r="FJ258" s="1">
        <v>12</v>
      </c>
      <c r="FK258" s="1">
        <v>12</v>
      </c>
      <c r="FL258" s="28">
        <v>10</v>
      </c>
      <c r="FM258" s="28">
        <v>10</v>
      </c>
      <c r="FN258" s="28">
        <v>10</v>
      </c>
      <c r="FO258" s="28">
        <v>10</v>
      </c>
      <c r="FP258" s="28">
        <v>10</v>
      </c>
      <c r="FQ258" s="28">
        <v>10</v>
      </c>
      <c r="FR258" s="28">
        <v>10</v>
      </c>
      <c r="FS258">
        <v>7</v>
      </c>
      <c r="FT258">
        <v>7</v>
      </c>
      <c r="FU258">
        <v>7</v>
      </c>
    </row>
    <row r="259" spans="1:202" ht="30" x14ac:dyDescent="0.25">
      <c r="A259" s="5" t="s">
        <v>267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1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R259" s="10"/>
      <c r="BS259" s="10"/>
      <c r="BU259" s="10"/>
      <c r="BW259" s="10"/>
      <c r="CM259" s="10"/>
      <c r="CO259" s="10"/>
      <c r="CS259" s="10"/>
      <c r="CT259" s="10"/>
      <c r="CW259" s="10"/>
      <c r="DA259" s="10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ER259" s="26"/>
      <c r="ES259" s="26"/>
      <c r="ET259" s="26"/>
      <c r="EU259" s="26"/>
      <c r="EV259" s="26"/>
      <c r="EW259" s="26"/>
      <c r="EX259" s="26"/>
      <c r="EY259" s="26"/>
      <c r="EZ259" s="26"/>
      <c r="FA259" s="26"/>
      <c r="FB259" s="26"/>
      <c r="FC259" s="26"/>
      <c r="FD259" s="1">
        <v>1</v>
      </c>
      <c r="FE259" s="1">
        <v>1</v>
      </c>
      <c r="FF259" s="1">
        <v>1</v>
      </c>
      <c r="FG259" s="1">
        <v>1</v>
      </c>
      <c r="FH259" s="1">
        <v>1</v>
      </c>
      <c r="FI259" s="1">
        <v>1</v>
      </c>
      <c r="FJ259" s="1">
        <v>1</v>
      </c>
      <c r="FK259" s="1">
        <v>1</v>
      </c>
      <c r="FL259" s="28">
        <v>1</v>
      </c>
      <c r="FM259" s="28">
        <v>1</v>
      </c>
      <c r="FN259" s="28">
        <v>1</v>
      </c>
      <c r="FO259" s="28">
        <v>1</v>
      </c>
      <c r="FP259" s="28">
        <v>1</v>
      </c>
      <c r="FQ259" s="28">
        <v>1</v>
      </c>
      <c r="FR259" s="28">
        <v>1</v>
      </c>
      <c r="FS259">
        <v>1</v>
      </c>
      <c r="FT259">
        <v>1</v>
      </c>
      <c r="FU259">
        <v>1</v>
      </c>
      <c r="FV259">
        <v>1</v>
      </c>
      <c r="FW259">
        <v>1</v>
      </c>
    </row>
    <row r="260" spans="1:202" x14ac:dyDescent="0.25">
      <c r="A260" s="2" t="s">
        <v>269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>
        <v>1</v>
      </c>
      <c r="FH260" s="1">
        <v>1</v>
      </c>
      <c r="FI260" s="1">
        <v>1</v>
      </c>
      <c r="FJ260" s="1">
        <v>1</v>
      </c>
      <c r="FK260" s="1">
        <v>1</v>
      </c>
      <c r="FL260" s="28">
        <v>1</v>
      </c>
      <c r="FM260" s="28">
        <v>1</v>
      </c>
      <c r="FN260" s="28">
        <v>1</v>
      </c>
      <c r="FO260" s="28">
        <v>1</v>
      </c>
      <c r="FP260" s="28">
        <v>1</v>
      </c>
      <c r="FQ260" s="28">
        <v>1</v>
      </c>
      <c r="FR260" s="28">
        <v>1</v>
      </c>
    </row>
    <row r="261" spans="1:202" x14ac:dyDescent="0.25">
      <c r="A261" s="2" t="s">
        <v>275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3"/>
      <c r="Y261" s="1"/>
      <c r="Z261" s="1"/>
      <c r="AA261" s="1"/>
      <c r="AB261" s="1"/>
      <c r="AC261" s="1"/>
      <c r="AD261" s="1"/>
      <c r="AE261" s="1"/>
      <c r="AF261" s="1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L261" s="28"/>
      <c r="FM261" s="28"/>
      <c r="FN261" s="28"/>
      <c r="FO261" s="28"/>
      <c r="FP261" s="28"/>
      <c r="FQ261" s="28"/>
      <c r="FR261" s="28">
        <v>2</v>
      </c>
      <c r="FS261">
        <v>2</v>
      </c>
      <c r="FT261">
        <v>2</v>
      </c>
      <c r="FU261">
        <v>2</v>
      </c>
    </row>
    <row r="262" spans="1:202" x14ac:dyDescent="0.25">
      <c r="A262" s="2" t="s">
        <v>43</v>
      </c>
      <c r="E262">
        <v>1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15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21"/>
      <c r="DD262" s="21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</row>
    <row r="263" spans="1:202" x14ac:dyDescent="0.25">
      <c r="A263" s="2" t="s">
        <v>238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15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22"/>
      <c r="DC263" s="22"/>
      <c r="DD263" s="22"/>
      <c r="DE263" s="22"/>
      <c r="DF263" s="22"/>
      <c r="DL263" s="1"/>
      <c r="DM263">
        <v>1</v>
      </c>
      <c r="DN263">
        <v>1</v>
      </c>
      <c r="DO263">
        <v>1</v>
      </c>
      <c r="DP263">
        <v>1</v>
      </c>
      <c r="DQ263">
        <v>1</v>
      </c>
      <c r="DR263">
        <v>1</v>
      </c>
      <c r="DS263">
        <v>1</v>
      </c>
      <c r="DT263">
        <v>4</v>
      </c>
      <c r="DU263">
        <v>4</v>
      </c>
      <c r="DV263">
        <v>4</v>
      </c>
      <c r="DW263">
        <v>4</v>
      </c>
      <c r="DX263">
        <v>4</v>
      </c>
      <c r="DY263">
        <v>4</v>
      </c>
      <c r="DZ263">
        <v>4</v>
      </c>
      <c r="EA263">
        <v>4</v>
      </c>
      <c r="EB263">
        <v>4</v>
      </c>
      <c r="EC263">
        <v>4</v>
      </c>
      <c r="ED263">
        <v>2</v>
      </c>
      <c r="EE263">
        <v>2</v>
      </c>
      <c r="EF263">
        <v>2</v>
      </c>
      <c r="EG263">
        <v>2</v>
      </c>
      <c r="EH263">
        <v>2</v>
      </c>
      <c r="EI263">
        <v>2</v>
      </c>
      <c r="EJ263">
        <v>2</v>
      </c>
      <c r="EK263">
        <v>2</v>
      </c>
      <c r="EL263">
        <v>2</v>
      </c>
      <c r="EM263">
        <v>2</v>
      </c>
      <c r="EN263">
        <v>2</v>
      </c>
      <c r="EO263">
        <v>2</v>
      </c>
      <c r="EP263">
        <v>2</v>
      </c>
      <c r="EQ263">
        <v>2</v>
      </c>
      <c r="ER263">
        <v>2</v>
      </c>
      <c r="ES263">
        <v>2</v>
      </c>
      <c r="ET263" s="1">
        <v>2</v>
      </c>
      <c r="EU263" s="1">
        <v>2</v>
      </c>
      <c r="EV263" s="1">
        <v>2</v>
      </c>
      <c r="EW263" s="1">
        <v>2</v>
      </c>
      <c r="EX263" s="1">
        <v>2</v>
      </c>
      <c r="EY263" s="1">
        <v>2</v>
      </c>
      <c r="EZ263" s="1">
        <v>2</v>
      </c>
      <c r="FA263" s="1">
        <v>2</v>
      </c>
      <c r="FB263" s="1">
        <v>2</v>
      </c>
      <c r="FC263" s="1">
        <v>2</v>
      </c>
      <c r="FD263" s="1">
        <v>2</v>
      </c>
      <c r="FE263" s="1">
        <v>2</v>
      </c>
      <c r="FF263" s="1">
        <v>2</v>
      </c>
      <c r="FG263" s="1">
        <v>2</v>
      </c>
      <c r="FH263" s="1">
        <v>2</v>
      </c>
      <c r="FI263" s="1">
        <v>2</v>
      </c>
      <c r="FJ263" s="1">
        <v>2</v>
      </c>
      <c r="FK263" s="1">
        <v>2</v>
      </c>
      <c r="FL263" s="28">
        <v>2</v>
      </c>
      <c r="FM263" s="28">
        <v>2</v>
      </c>
      <c r="FN263" s="28">
        <v>2</v>
      </c>
      <c r="FO263" s="28">
        <v>2</v>
      </c>
      <c r="FP263" s="28">
        <v>2</v>
      </c>
      <c r="FQ263" s="28">
        <v>2</v>
      </c>
      <c r="FR263" s="28">
        <v>2</v>
      </c>
      <c r="FS263">
        <v>2</v>
      </c>
      <c r="FT263">
        <v>2</v>
      </c>
      <c r="FU263">
        <v>2</v>
      </c>
      <c r="FV263">
        <v>2</v>
      </c>
      <c r="FW263">
        <v>2</v>
      </c>
      <c r="FX263">
        <v>2</v>
      </c>
      <c r="FY263">
        <v>2</v>
      </c>
      <c r="FZ263">
        <v>2</v>
      </c>
      <c r="GA263">
        <v>2</v>
      </c>
      <c r="GB263">
        <v>2</v>
      </c>
      <c r="GC263">
        <v>2</v>
      </c>
      <c r="GD263">
        <v>2</v>
      </c>
      <c r="GE263">
        <v>2</v>
      </c>
      <c r="GF263">
        <v>2</v>
      </c>
      <c r="GG263">
        <v>2</v>
      </c>
      <c r="GH263">
        <v>2</v>
      </c>
      <c r="GI263">
        <v>2</v>
      </c>
      <c r="GJ263">
        <v>2</v>
      </c>
      <c r="GK263">
        <v>2</v>
      </c>
      <c r="GL263">
        <v>2</v>
      </c>
      <c r="GM263">
        <v>2</v>
      </c>
      <c r="GN263">
        <v>2</v>
      </c>
      <c r="GO263">
        <v>2</v>
      </c>
      <c r="GP263">
        <v>2</v>
      </c>
      <c r="GQ263">
        <v>2</v>
      </c>
      <c r="GR263">
        <v>2</v>
      </c>
      <c r="GS263">
        <v>2</v>
      </c>
      <c r="GT263">
        <v>2</v>
      </c>
    </row>
    <row r="264" spans="1:202" ht="30" x14ac:dyDescent="0.25">
      <c r="A264" s="2" t="s">
        <v>156</v>
      </c>
      <c r="P264" s="1"/>
      <c r="Q264" s="1"/>
      <c r="R264" s="1"/>
      <c r="S264" s="1"/>
      <c r="T264" s="1"/>
      <c r="U264" s="1"/>
      <c r="V264" s="6"/>
      <c r="W264" s="6"/>
      <c r="X264" s="6"/>
      <c r="Y264" s="1"/>
      <c r="Z264" s="1"/>
      <c r="AA264" s="1"/>
      <c r="AB264" s="1"/>
      <c r="AC264" s="1"/>
      <c r="AD264" s="3"/>
      <c r="AE264" s="1"/>
      <c r="AF264" s="1"/>
      <c r="AG264" s="10"/>
      <c r="AH264" s="10"/>
      <c r="AI264" s="10"/>
      <c r="AJ264" s="10"/>
      <c r="AK264" s="10"/>
      <c r="AL264" s="10"/>
      <c r="AM264" s="11"/>
      <c r="AN264" s="11"/>
      <c r="AO264" s="10"/>
      <c r="AP264" s="10"/>
      <c r="AQ264" s="10"/>
      <c r="AR264" s="10"/>
      <c r="AS264" s="10"/>
      <c r="AT264" s="10"/>
      <c r="AU264" s="10"/>
      <c r="AV264" s="10"/>
      <c r="AY264" s="10"/>
      <c r="AZ264" s="10"/>
      <c r="BA264" s="10"/>
      <c r="BB264" s="10"/>
      <c r="BC264" s="10"/>
      <c r="BD264" s="10"/>
      <c r="BE264" s="10"/>
      <c r="BF264" s="10"/>
      <c r="BG264" s="10">
        <v>1</v>
      </c>
      <c r="BH264" s="10">
        <v>1</v>
      </c>
      <c r="BI264" s="10">
        <v>1</v>
      </c>
      <c r="BJ264" s="10">
        <v>1</v>
      </c>
      <c r="BK264" s="10">
        <v>1</v>
      </c>
      <c r="BL264" s="10">
        <v>1</v>
      </c>
      <c r="BM264" s="10">
        <v>1</v>
      </c>
      <c r="BN264" s="10">
        <v>1</v>
      </c>
      <c r="BO264" s="10">
        <v>1</v>
      </c>
      <c r="BP264" s="10">
        <v>1</v>
      </c>
      <c r="BQ264" s="10">
        <v>1</v>
      </c>
      <c r="BR264" s="10">
        <v>1</v>
      </c>
      <c r="BS264" s="10">
        <v>1</v>
      </c>
      <c r="BT264" s="10">
        <v>1</v>
      </c>
      <c r="BU264" s="10">
        <v>1</v>
      </c>
      <c r="BV264" s="10">
        <v>1</v>
      </c>
      <c r="BW264" s="10">
        <v>1</v>
      </c>
      <c r="BX264" s="10">
        <v>1</v>
      </c>
      <c r="BY264" s="10">
        <v>1</v>
      </c>
      <c r="BZ264" s="10">
        <v>1</v>
      </c>
      <c r="CA264" s="10">
        <v>1</v>
      </c>
      <c r="CB264" s="10">
        <v>1</v>
      </c>
      <c r="CC264" s="10">
        <v>1</v>
      </c>
      <c r="CD264" s="10">
        <v>1</v>
      </c>
      <c r="CE264" s="10">
        <v>1</v>
      </c>
      <c r="CF264" s="10">
        <v>1</v>
      </c>
      <c r="CG264" s="10">
        <v>1</v>
      </c>
      <c r="CH264" s="10">
        <v>1</v>
      </c>
      <c r="CI264" s="10">
        <v>1</v>
      </c>
      <c r="CJ264" s="10">
        <v>1</v>
      </c>
      <c r="CK264" s="10">
        <v>1</v>
      </c>
      <c r="CL264" s="10">
        <v>1</v>
      </c>
      <c r="CM264" s="10">
        <v>1</v>
      </c>
      <c r="CN264" s="10">
        <v>1</v>
      </c>
      <c r="CO264" s="10">
        <v>1</v>
      </c>
      <c r="CP264" s="10">
        <v>1</v>
      </c>
      <c r="CQ264" s="10">
        <v>1</v>
      </c>
      <c r="CR264" s="10">
        <v>1</v>
      </c>
      <c r="CS264" s="10">
        <v>1</v>
      </c>
      <c r="CT264" s="10">
        <v>1</v>
      </c>
      <c r="CU264" s="10">
        <v>1</v>
      </c>
      <c r="CV264" s="10">
        <v>1</v>
      </c>
      <c r="CW264" s="10">
        <v>1</v>
      </c>
      <c r="CX264" s="10">
        <v>1</v>
      </c>
      <c r="CY264" s="10">
        <v>1</v>
      </c>
      <c r="CZ264" s="10">
        <v>1</v>
      </c>
      <c r="DA264" s="10">
        <v>1</v>
      </c>
      <c r="DB264" s="22">
        <v>1</v>
      </c>
      <c r="DC264" s="22">
        <v>1</v>
      </c>
      <c r="DD264" s="22">
        <v>1</v>
      </c>
      <c r="DE264" s="22">
        <v>1</v>
      </c>
      <c r="DF264" s="22">
        <v>1</v>
      </c>
      <c r="DG264" s="22">
        <v>1</v>
      </c>
      <c r="DH264" s="22">
        <v>1</v>
      </c>
      <c r="DI264" s="22">
        <v>1</v>
      </c>
      <c r="DJ264" s="22">
        <v>1</v>
      </c>
      <c r="DK264" s="22">
        <v>1</v>
      </c>
      <c r="DL264" s="1">
        <v>1</v>
      </c>
      <c r="DM264">
        <v>1</v>
      </c>
      <c r="DN264">
        <v>1</v>
      </c>
      <c r="DO264">
        <v>1</v>
      </c>
      <c r="DP264">
        <v>1</v>
      </c>
      <c r="DQ264">
        <v>1</v>
      </c>
      <c r="DR264">
        <v>1</v>
      </c>
      <c r="DS264">
        <v>1</v>
      </c>
      <c r="DT264">
        <v>1</v>
      </c>
      <c r="DU264">
        <v>1</v>
      </c>
      <c r="DV264">
        <v>1</v>
      </c>
      <c r="DW264">
        <v>1</v>
      </c>
      <c r="DX264">
        <v>1</v>
      </c>
      <c r="DY264">
        <v>1</v>
      </c>
      <c r="DZ264">
        <v>1</v>
      </c>
      <c r="EA264">
        <v>1</v>
      </c>
      <c r="EB264">
        <v>1</v>
      </c>
      <c r="EC264">
        <v>1</v>
      </c>
      <c r="ED264">
        <v>1</v>
      </c>
      <c r="EE264">
        <v>1</v>
      </c>
      <c r="EF264">
        <v>1</v>
      </c>
      <c r="EG264">
        <v>1</v>
      </c>
      <c r="EH264">
        <v>1</v>
      </c>
      <c r="EI264">
        <v>1</v>
      </c>
      <c r="EJ264">
        <v>1</v>
      </c>
      <c r="EK264">
        <v>1</v>
      </c>
      <c r="EL264">
        <v>1</v>
      </c>
      <c r="EM264">
        <v>1</v>
      </c>
      <c r="EN264">
        <v>1</v>
      </c>
      <c r="EO264">
        <v>1</v>
      </c>
      <c r="EP264">
        <v>1</v>
      </c>
      <c r="EQ264">
        <v>1</v>
      </c>
      <c r="ER264">
        <v>1</v>
      </c>
      <c r="ES264">
        <v>1</v>
      </c>
      <c r="ET264" s="1">
        <v>1</v>
      </c>
      <c r="EU264" s="1">
        <v>1</v>
      </c>
      <c r="EV264" s="1">
        <v>1</v>
      </c>
      <c r="EW264" s="26"/>
      <c r="EX264" s="26"/>
      <c r="EY264" s="26"/>
      <c r="EZ264" s="26"/>
      <c r="FA264" s="26"/>
      <c r="FB264" s="26"/>
      <c r="FC264" s="26"/>
      <c r="FD264" s="26"/>
      <c r="FE264" s="1"/>
      <c r="FF264" s="1"/>
    </row>
    <row r="265" spans="1:202" ht="30" x14ac:dyDescent="0.25">
      <c r="A265" s="2" t="s">
        <v>129</v>
      </c>
      <c r="B265">
        <v>1</v>
      </c>
      <c r="C265">
        <v>2</v>
      </c>
      <c r="D265">
        <v>2</v>
      </c>
      <c r="E265">
        <v>2</v>
      </c>
      <c r="F265">
        <v>2</v>
      </c>
      <c r="G265">
        <v>2</v>
      </c>
      <c r="H265">
        <v>4</v>
      </c>
      <c r="I265" s="3">
        <v>3</v>
      </c>
      <c r="J265">
        <v>4</v>
      </c>
      <c r="K265">
        <v>3</v>
      </c>
      <c r="L265">
        <v>3</v>
      </c>
      <c r="M265">
        <v>3</v>
      </c>
      <c r="N265">
        <v>3</v>
      </c>
      <c r="O265">
        <v>3</v>
      </c>
      <c r="P265" s="1">
        <v>3</v>
      </c>
      <c r="Q265" s="1">
        <v>3</v>
      </c>
      <c r="R265" s="1">
        <v>3</v>
      </c>
      <c r="S265" s="1">
        <v>3</v>
      </c>
      <c r="T265" s="1">
        <v>3</v>
      </c>
      <c r="U265" s="1">
        <v>3</v>
      </c>
      <c r="V265" s="1">
        <v>3</v>
      </c>
      <c r="W265" s="1">
        <v>3</v>
      </c>
      <c r="X265" s="1">
        <v>3</v>
      </c>
      <c r="Y265" s="1">
        <v>3</v>
      </c>
      <c r="Z265" s="1">
        <v>3</v>
      </c>
      <c r="AA265" s="3">
        <v>2</v>
      </c>
      <c r="AB265" s="1">
        <v>2</v>
      </c>
      <c r="AC265" s="1">
        <v>2</v>
      </c>
      <c r="AD265" s="3">
        <v>1</v>
      </c>
      <c r="AE265" s="1">
        <v>1</v>
      </c>
      <c r="AF265" s="1">
        <v>3</v>
      </c>
      <c r="AG265" s="10">
        <v>3</v>
      </c>
      <c r="AH265" s="10">
        <v>3</v>
      </c>
      <c r="AI265" s="10">
        <v>3</v>
      </c>
      <c r="AJ265" s="10">
        <v>3</v>
      </c>
      <c r="AK265" s="10">
        <v>3</v>
      </c>
      <c r="AL265" s="10">
        <v>4</v>
      </c>
      <c r="AM265" s="10">
        <v>4</v>
      </c>
      <c r="AN265" s="11">
        <v>3</v>
      </c>
      <c r="AO265" s="10">
        <v>3</v>
      </c>
      <c r="AP265" s="10">
        <v>3</v>
      </c>
      <c r="AQ265" s="10">
        <v>3</v>
      </c>
      <c r="AR265" s="10">
        <v>3</v>
      </c>
      <c r="AS265" s="10">
        <v>3</v>
      </c>
      <c r="AT265" s="11">
        <v>2</v>
      </c>
      <c r="AU265" s="9">
        <v>2</v>
      </c>
      <c r="AV265" s="10">
        <v>2</v>
      </c>
      <c r="AW265" s="10">
        <v>2</v>
      </c>
      <c r="AX265" s="10">
        <v>2</v>
      </c>
      <c r="AY265" s="10">
        <v>2</v>
      </c>
      <c r="AZ265" s="10">
        <v>2</v>
      </c>
      <c r="BA265" s="10">
        <v>2</v>
      </c>
      <c r="BB265" s="10">
        <v>2</v>
      </c>
      <c r="BC265" s="10">
        <v>2</v>
      </c>
      <c r="BD265" s="10">
        <v>2</v>
      </c>
      <c r="BE265" s="10">
        <v>2</v>
      </c>
      <c r="BF265" s="10">
        <v>2</v>
      </c>
      <c r="BG265" s="10">
        <v>2</v>
      </c>
      <c r="BH265" s="10">
        <v>2</v>
      </c>
      <c r="BI265" s="10">
        <v>2</v>
      </c>
      <c r="BJ265" s="10">
        <v>2</v>
      </c>
      <c r="BK265" s="10">
        <v>2</v>
      </c>
      <c r="BL265" s="10">
        <v>2</v>
      </c>
      <c r="BM265" s="10">
        <v>2</v>
      </c>
      <c r="BN265" s="10">
        <v>2</v>
      </c>
      <c r="BO265" s="10">
        <v>2</v>
      </c>
      <c r="BP265" s="10">
        <v>2</v>
      </c>
      <c r="BQ265" s="10">
        <v>2</v>
      </c>
      <c r="BR265" s="10">
        <v>2</v>
      </c>
      <c r="BS265" s="10">
        <v>2</v>
      </c>
      <c r="BT265" s="10">
        <v>2</v>
      </c>
      <c r="BU265" s="10">
        <v>2</v>
      </c>
      <c r="BV265" s="10">
        <v>2</v>
      </c>
      <c r="BW265" s="10">
        <v>2</v>
      </c>
      <c r="BX265" s="10">
        <v>2</v>
      </c>
      <c r="BY265" s="10">
        <v>2</v>
      </c>
      <c r="BZ265" s="10">
        <v>2</v>
      </c>
      <c r="CA265" s="10">
        <v>2</v>
      </c>
      <c r="CB265" s="10">
        <v>2</v>
      </c>
      <c r="CC265" s="10">
        <v>2</v>
      </c>
      <c r="CD265" s="10">
        <v>2</v>
      </c>
      <c r="CE265" s="10">
        <v>2</v>
      </c>
      <c r="CF265" s="10">
        <v>2</v>
      </c>
      <c r="CG265" s="10">
        <v>2</v>
      </c>
      <c r="CH265" s="10">
        <v>2</v>
      </c>
      <c r="CI265" s="10">
        <v>2</v>
      </c>
      <c r="CJ265" s="10">
        <v>2</v>
      </c>
      <c r="CK265" s="10">
        <v>2</v>
      </c>
      <c r="CL265" s="10">
        <v>2</v>
      </c>
      <c r="CM265" s="10">
        <v>2</v>
      </c>
      <c r="CN265" s="10">
        <v>2</v>
      </c>
      <c r="CO265" s="10">
        <v>2</v>
      </c>
      <c r="CP265" s="10">
        <v>2</v>
      </c>
      <c r="CQ265" s="10">
        <v>2</v>
      </c>
      <c r="CR265" s="10">
        <v>2</v>
      </c>
      <c r="CS265" s="10">
        <v>2</v>
      </c>
      <c r="CT265" s="10">
        <v>2</v>
      </c>
      <c r="CU265" s="10">
        <v>2</v>
      </c>
      <c r="CV265" s="10">
        <v>2</v>
      </c>
      <c r="CW265" s="10">
        <v>1</v>
      </c>
      <c r="CX265" s="10">
        <v>1</v>
      </c>
      <c r="CY265" s="10">
        <v>1</v>
      </c>
      <c r="CZ265" s="10">
        <v>1</v>
      </c>
      <c r="DA265" s="10">
        <v>1</v>
      </c>
      <c r="DB265" s="22">
        <v>1</v>
      </c>
      <c r="DC265" s="22">
        <v>1</v>
      </c>
      <c r="DD265" s="22">
        <v>1</v>
      </c>
      <c r="DE265" s="22">
        <v>1</v>
      </c>
      <c r="DF265" s="22">
        <v>1</v>
      </c>
      <c r="DG265" s="22">
        <v>1</v>
      </c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  <c r="EV265" s="15"/>
      <c r="EW265" s="15"/>
      <c r="EX265" s="15"/>
      <c r="EY265" s="15"/>
      <c r="EZ265" s="15"/>
      <c r="FA265" s="15"/>
      <c r="FB265" s="15"/>
      <c r="FC265" s="15"/>
      <c r="FD265" s="15"/>
      <c r="FE265" s="1"/>
      <c r="FF265" s="1"/>
    </row>
    <row r="266" spans="1:202" ht="30" x14ac:dyDescent="0.25">
      <c r="A266" s="2" t="s">
        <v>98</v>
      </c>
      <c r="I266" s="1"/>
      <c r="P266" s="1"/>
      <c r="Q266" s="1"/>
      <c r="R266" s="1"/>
      <c r="S266" s="1"/>
      <c r="T266" s="1"/>
      <c r="U266" s="1"/>
      <c r="V266" s="1"/>
      <c r="W266" s="1">
        <v>1</v>
      </c>
      <c r="X266" s="1">
        <v>1</v>
      </c>
      <c r="Y266" s="1">
        <v>1</v>
      </c>
      <c r="Z266" s="1">
        <v>1</v>
      </c>
      <c r="AA266" s="1">
        <v>1</v>
      </c>
      <c r="AB266" s="1">
        <v>1</v>
      </c>
      <c r="AC266" s="1">
        <v>1</v>
      </c>
      <c r="AD266" s="1">
        <v>1</v>
      </c>
      <c r="AE266" s="1">
        <v>1</v>
      </c>
      <c r="AF266" s="1">
        <v>1</v>
      </c>
      <c r="AG266" s="10">
        <v>1</v>
      </c>
      <c r="AH266" s="10">
        <v>1</v>
      </c>
      <c r="AI266" s="10">
        <v>1</v>
      </c>
      <c r="AJ266" s="10">
        <v>1</v>
      </c>
      <c r="AK266" s="10">
        <v>1</v>
      </c>
      <c r="AL266" s="10">
        <v>1</v>
      </c>
      <c r="AM266" s="10">
        <v>1</v>
      </c>
      <c r="AN266" s="10">
        <v>1</v>
      </c>
      <c r="AO266" s="10">
        <v>1</v>
      </c>
      <c r="AP266" s="10">
        <v>1</v>
      </c>
      <c r="AQ266" s="10">
        <v>1</v>
      </c>
      <c r="AR266" s="10">
        <v>1</v>
      </c>
      <c r="AS266" s="10">
        <v>1</v>
      </c>
      <c r="AT266" s="10">
        <v>1</v>
      </c>
      <c r="AU266" s="10">
        <v>1</v>
      </c>
      <c r="AV266" s="10">
        <v>1</v>
      </c>
      <c r="AW266" s="10">
        <v>1</v>
      </c>
      <c r="AX266" s="10">
        <v>1</v>
      </c>
      <c r="AY266" s="10">
        <v>1</v>
      </c>
      <c r="AZ266" s="10">
        <v>1</v>
      </c>
      <c r="BA266" s="10">
        <v>1</v>
      </c>
      <c r="BB266" s="10">
        <v>1</v>
      </c>
      <c r="BC266" s="10">
        <v>1</v>
      </c>
      <c r="BD266" s="10">
        <v>1</v>
      </c>
      <c r="BE266" s="10">
        <v>1</v>
      </c>
      <c r="BF266" s="10">
        <v>1</v>
      </c>
      <c r="BG266" s="10">
        <v>1</v>
      </c>
      <c r="BH266" s="10">
        <v>1</v>
      </c>
      <c r="BI266" s="10">
        <v>1</v>
      </c>
      <c r="BJ266" s="10">
        <v>1</v>
      </c>
      <c r="BK266" s="10">
        <v>1</v>
      </c>
      <c r="BL266" s="10">
        <v>1</v>
      </c>
      <c r="BM266" s="10">
        <v>1</v>
      </c>
      <c r="BN266" s="10">
        <v>1</v>
      </c>
      <c r="BO266" s="10">
        <v>1</v>
      </c>
      <c r="BP266" s="10">
        <v>1</v>
      </c>
      <c r="BQ266" s="10">
        <v>1</v>
      </c>
      <c r="BR266" s="10">
        <v>1</v>
      </c>
      <c r="BS266" s="10">
        <v>1</v>
      </c>
      <c r="BT266" s="10">
        <v>1</v>
      </c>
      <c r="BU266" s="10">
        <v>1</v>
      </c>
      <c r="BV266" s="10">
        <v>1</v>
      </c>
      <c r="BW266" s="10">
        <v>1</v>
      </c>
      <c r="BX266" s="10">
        <v>1</v>
      </c>
      <c r="BY266" s="10">
        <v>1</v>
      </c>
      <c r="BZ266" s="10">
        <v>1</v>
      </c>
      <c r="CA266" s="10">
        <v>1</v>
      </c>
      <c r="CB266" s="10">
        <v>1</v>
      </c>
      <c r="CC266" s="10">
        <v>1</v>
      </c>
      <c r="CD266" s="10">
        <v>1</v>
      </c>
      <c r="CE266" s="10">
        <v>1</v>
      </c>
      <c r="CF266" s="10">
        <v>1</v>
      </c>
      <c r="CG266" s="10">
        <v>1</v>
      </c>
      <c r="CH266" s="10">
        <v>1</v>
      </c>
      <c r="CI266" s="10">
        <v>1</v>
      </c>
      <c r="CJ266" s="10">
        <v>1</v>
      </c>
      <c r="CK266" s="10">
        <v>1</v>
      </c>
      <c r="CL266" s="10">
        <v>1</v>
      </c>
      <c r="CM266" s="10">
        <v>1</v>
      </c>
      <c r="CN266" s="10">
        <v>1</v>
      </c>
      <c r="CO266" s="21"/>
      <c r="CP266" s="21"/>
      <c r="CQ266" s="21"/>
      <c r="CR266" s="21"/>
      <c r="CS266" s="21"/>
      <c r="CT266" s="21"/>
      <c r="CU266" s="21"/>
      <c r="CV266" s="21"/>
      <c r="CW266" s="21"/>
      <c r="CX266" s="21"/>
      <c r="CY266" s="21"/>
      <c r="CZ266" s="21"/>
      <c r="DA266" s="21"/>
      <c r="DB266" s="21"/>
      <c r="DC266" s="21"/>
      <c r="DD266" s="21"/>
      <c r="DE266" s="21"/>
      <c r="DF266" s="21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>
        <v>1</v>
      </c>
      <c r="DU266">
        <v>1</v>
      </c>
      <c r="DV266">
        <v>1</v>
      </c>
      <c r="DW266">
        <v>1</v>
      </c>
      <c r="DX266">
        <v>1</v>
      </c>
      <c r="DY266">
        <v>1</v>
      </c>
      <c r="DZ266">
        <v>1</v>
      </c>
      <c r="EA266">
        <v>1</v>
      </c>
      <c r="EB266">
        <v>1</v>
      </c>
      <c r="EC266">
        <v>1</v>
      </c>
      <c r="ED266">
        <v>1</v>
      </c>
      <c r="EE266">
        <v>1</v>
      </c>
      <c r="EF266">
        <v>1</v>
      </c>
      <c r="EG266">
        <v>1</v>
      </c>
      <c r="EH266">
        <v>1</v>
      </c>
      <c r="EI266">
        <v>1</v>
      </c>
      <c r="EJ266">
        <v>1</v>
      </c>
      <c r="EK266">
        <v>1</v>
      </c>
      <c r="EL266">
        <v>1</v>
      </c>
      <c r="EM266">
        <v>1</v>
      </c>
      <c r="EN266">
        <v>1</v>
      </c>
      <c r="EO266">
        <v>1</v>
      </c>
      <c r="EP266">
        <v>1</v>
      </c>
      <c r="EQ266">
        <v>1</v>
      </c>
      <c r="ER266">
        <v>1</v>
      </c>
      <c r="ES266">
        <v>1</v>
      </c>
      <c r="ET266">
        <v>1</v>
      </c>
      <c r="EU266">
        <v>1</v>
      </c>
      <c r="EV266">
        <v>1</v>
      </c>
      <c r="EW266" s="1">
        <v>1</v>
      </c>
      <c r="EX266" s="1">
        <v>1</v>
      </c>
      <c r="EY266" s="1">
        <v>1</v>
      </c>
      <c r="EZ266" s="1">
        <v>1</v>
      </c>
      <c r="FA266" s="1">
        <v>1</v>
      </c>
      <c r="FB266" s="1">
        <v>1</v>
      </c>
      <c r="FC266" s="1">
        <v>1</v>
      </c>
      <c r="FD266" s="1">
        <v>1</v>
      </c>
      <c r="FE266" s="1">
        <v>1</v>
      </c>
      <c r="FF266" s="1">
        <v>1</v>
      </c>
      <c r="FG266" s="1">
        <v>1</v>
      </c>
      <c r="FH266" s="1">
        <v>1</v>
      </c>
      <c r="FI266" s="1">
        <v>1</v>
      </c>
      <c r="FJ266" s="1">
        <v>1</v>
      </c>
      <c r="FK266" s="1">
        <v>1</v>
      </c>
      <c r="FL266" s="28">
        <v>1</v>
      </c>
      <c r="FM266" s="28">
        <v>1</v>
      </c>
      <c r="FN266" s="28">
        <v>1</v>
      </c>
      <c r="FO266" s="28">
        <v>1</v>
      </c>
      <c r="FP266" s="28">
        <v>1</v>
      </c>
      <c r="FQ266" s="28">
        <v>1</v>
      </c>
      <c r="FR266" s="28">
        <v>1</v>
      </c>
      <c r="FS266">
        <v>1</v>
      </c>
      <c r="FT266">
        <v>1</v>
      </c>
      <c r="FU266">
        <v>1</v>
      </c>
      <c r="FV266">
        <v>1</v>
      </c>
      <c r="FW266">
        <v>1</v>
      </c>
      <c r="FX266">
        <v>1</v>
      </c>
      <c r="FY266">
        <v>1</v>
      </c>
      <c r="FZ266">
        <v>1</v>
      </c>
      <c r="GA266">
        <v>1</v>
      </c>
      <c r="GB266">
        <v>1</v>
      </c>
      <c r="GC266">
        <v>1</v>
      </c>
      <c r="GD266">
        <v>1</v>
      </c>
      <c r="GE266">
        <v>1</v>
      </c>
      <c r="GF266">
        <v>1</v>
      </c>
      <c r="GG266">
        <v>1</v>
      </c>
    </row>
    <row r="267" spans="1:202" ht="30" x14ac:dyDescent="0.25">
      <c r="A267" s="2" t="s">
        <v>72</v>
      </c>
      <c r="I267" s="1"/>
      <c r="N267">
        <v>1</v>
      </c>
      <c r="O267">
        <v>1</v>
      </c>
      <c r="P267" s="1">
        <v>1</v>
      </c>
      <c r="Q267" s="1">
        <v>1</v>
      </c>
      <c r="R267" s="1">
        <v>1</v>
      </c>
      <c r="S267" s="1">
        <v>1</v>
      </c>
      <c r="T267" s="1">
        <v>1</v>
      </c>
      <c r="U267" s="1">
        <v>1</v>
      </c>
      <c r="V267" s="1">
        <v>1</v>
      </c>
      <c r="W267" s="1">
        <v>1</v>
      </c>
      <c r="X267" s="1">
        <v>1</v>
      </c>
      <c r="Y267" s="1">
        <v>1</v>
      </c>
      <c r="Z267" s="1">
        <v>1</v>
      </c>
      <c r="AA267" s="1">
        <v>1</v>
      </c>
      <c r="AB267" s="1">
        <v>1</v>
      </c>
      <c r="AC267" s="1">
        <v>1</v>
      </c>
      <c r="AD267" s="1">
        <v>1</v>
      </c>
      <c r="AE267" s="1">
        <v>1</v>
      </c>
      <c r="AF267" s="1">
        <v>1</v>
      </c>
      <c r="AG267" s="10">
        <v>1</v>
      </c>
      <c r="AH267" s="10">
        <v>1</v>
      </c>
      <c r="AI267" s="10">
        <v>1</v>
      </c>
      <c r="AJ267" s="10">
        <v>1</v>
      </c>
      <c r="AK267" s="10">
        <v>1</v>
      </c>
      <c r="AL267" s="10">
        <v>1</v>
      </c>
      <c r="AM267" s="10">
        <v>1</v>
      </c>
      <c r="AN267" s="10">
        <v>1</v>
      </c>
      <c r="AO267" s="10">
        <v>1</v>
      </c>
      <c r="AP267" s="10">
        <v>1</v>
      </c>
      <c r="AQ267" s="10">
        <v>1</v>
      </c>
      <c r="AR267" s="10">
        <v>1</v>
      </c>
      <c r="AS267" s="10">
        <v>1</v>
      </c>
      <c r="AT267" s="10">
        <v>1</v>
      </c>
      <c r="AU267" s="10">
        <v>1</v>
      </c>
      <c r="AV267" s="10">
        <v>1</v>
      </c>
      <c r="AW267" s="10">
        <v>1</v>
      </c>
      <c r="AX267" s="10">
        <v>1</v>
      </c>
      <c r="AY267" s="10">
        <v>1</v>
      </c>
      <c r="AZ267" s="10">
        <v>1</v>
      </c>
      <c r="BA267" s="10">
        <v>1</v>
      </c>
      <c r="BB267" s="10">
        <v>1</v>
      </c>
      <c r="BC267" s="10">
        <v>1</v>
      </c>
      <c r="BD267" s="10">
        <v>1</v>
      </c>
      <c r="BE267" s="10">
        <v>1</v>
      </c>
      <c r="BF267" s="10">
        <v>1</v>
      </c>
      <c r="BG267" s="10">
        <v>1</v>
      </c>
      <c r="BH267" s="10">
        <v>1</v>
      </c>
      <c r="BI267" s="10">
        <v>1</v>
      </c>
      <c r="BJ267" s="10">
        <v>1</v>
      </c>
      <c r="BK267" s="10">
        <v>1</v>
      </c>
      <c r="BL267" s="10">
        <v>1</v>
      </c>
      <c r="BM267" s="10">
        <v>1</v>
      </c>
      <c r="BN267" s="10">
        <v>1</v>
      </c>
      <c r="BO267" s="10">
        <v>1</v>
      </c>
      <c r="BP267" s="10">
        <v>1</v>
      </c>
      <c r="BQ267" s="10">
        <v>1</v>
      </c>
      <c r="BR267" s="10">
        <v>1</v>
      </c>
      <c r="BS267" s="10">
        <v>1</v>
      </c>
      <c r="BT267" s="10">
        <v>1</v>
      </c>
      <c r="BU267" s="10">
        <v>1</v>
      </c>
      <c r="BV267" s="10">
        <v>1</v>
      </c>
      <c r="BW267" s="10">
        <v>1</v>
      </c>
      <c r="BX267" s="10">
        <v>1</v>
      </c>
      <c r="BY267" s="10">
        <v>1</v>
      </c>
      <c r="BZ267" s="10">
        <v>1</v>
      </c>
      <c r="CA267" s="10">
        <v>1</v>
      </c>
      <c r="CB267" s="10">
        <v>1</v>
      </c>
      <c r="CC267" s="10">
        <v>1</v>
      </c>
      <c r="CD267" s="10">
        <v>1</v>
      </c>
      <c r="CE267" s="10">
        <v>1</v>
      </c>
      <c r="CF267" s="10">
        <v>1</v>
      </c>
      <c r="CG267" s="10">
        <v>1</v>
      </c>
      <c r="CH267" s="10">
        <v>1</v>
      </c>
      <c r="CI267" s="10">
        <v>1</v>
      </c>
      <c r="CJ267" s="10">
        <v>1</v>
      </c>
      <c r="CK267" s="10">
        <v>1</v>
      </c>
      <c r="CL267" s="10">
        <v>1</v>
      </c>
      <c r="CM267" s="10">
        <v>1</v>
      </c>
      <c r="CN267" s="10">
        <v>1</v>
      </c>
      <c r="CO267" s="10">
        <v>1</v>
      </c>
      <c r="CP267" s="10">
        <v>1</v>
      </c>
      <c r="CQ267" s="10">
        <v>1</v>
      </c>
      <c r="CR267" s="10">
        <v>1</v>
      </c>
      <c r="CS267" s="10">
        <v>1</v>
      </c>
      <c r="CT267" s="10">
        <v>1</v>
      </c>
      <c r="CU267" s="10">
        <v>1</v>
      </c>
      <c r="CV267" s="10">
        <v>1</v>
      </c>
      <c r="CW267" s="10">
        <v>1</v>
      </c>
      <c r="CX267" s="10">
        <v>1</v>
      </c>
      <c r="CY267" s="10">
        <v>1</v>
      </c>
      <c r="CZ267" s="10">
        <v>1</v>
      </c>
      <c r="DA267" s="10">
        <v>1</v>
      </c>
      <c r="DB267" s="10">
        <v>1</v>
      </c>
      <c r="DC267" s="10">
        <v>1</v>
      </c>
      <c r="DD267" s="22">
        <v>1</v>
      </c>
      <c r="DE267" s="22">
        <v>1</v>
      </c>
      <c r="DF267" s="22">
        <v>1</v>
      </c>
      <c r="DG267" s="22">
        <v>1</v>
      </c>
      <c r="DH267" s="22">
        <v>1</v>
      </c>
      <c r="DI267" s="22">
        <v>1</v>
      </c>
      <c r="DJ267" s="22">
        <v>1</v>
      </c>
      <c r="DK267" s="22">
        <v>1</v>
      </c>
      <c r="DL267">
        <v>1</v>
      </c>
      <c r="DM267">
        <v>1</v>
      </c>
      <c r="DN267">
        <v>1</v>
      </c>
      <c r="DO267">
        <v>1</v>
      </c>
      <c r="DP267">
        <v>1</v>
      </c>
      <c r="DQ267">
        <v>1</v>
      </c>
      <c r="DR267">
        <v>1</v>
      </c>
      <c r="DS267">
        <v>1</v>
      </c>
      <c r="DT267">
        <v>1</v>
      </c>
      <c r="DU267">
        <v>1</v>
      </c>
      <c r="DV267">
        <v>1</v>
      </c>
      <c r="DW267">
        <v>1</v>
      </c>
      <c r="DX267">
        <v>1</v>
      </c>
      <c r="DY267">
        <v>1</v>
      </c>
      <c r="DZ267">
        <v>1</v>
      </c>
      <c r="EA267">
        <v>1</v>
      </c>
      <c r="EB267">
        <v>1</v>
      </c>
      <c r="EC267">
        <v>1</v>
      </c>
      <c r="ED267">
        <v>1</v>
      </c>
      <c r="EE267">
        <v>1</v>
      </c>
      <c r="EF267">
        <v>1</v>
      </c>
      <c r="EG267">
        <v>1</v>
      </c>
      <c r="EH267">
        <v>1</v>
      </c>
      <c r="EI267">
        <v>1</v>
      </c>
      <c r="EJ267">
        <v>1</v>
      </c>
      <c r="EK267">
        <v>1</v>
      </c>
      <c r="EL267">
        <v>1</v>
      </c>
      <c r="EM267">
        <v>1</v>
      </c>
      <c r="EN267">
        <v>1</v>
      </c>
      <c r="EO267">
        <v>1</v>
      </c>
      <c r="EP267">
        <v>1</v>
      </c>
      <c r="EQ267" s="26"/>
      <c r="ER267" s="26"/>
      <c r="ES267" s="26"/>
      <c r="ET267" s="26"/>
      <c r="EU267" s="26"/>
      <c r="EV267" s="26"/>
      <c r="EW267" s="26"/>
      <c r="EX267" s="26"/>
      <c r="EY267" s="26"/>
      <c r="EZ267" s="26"/>
      <c r="FA267" s="26"/>
      <c r="FB267" s="26"/>
      <c r="FC267" s="26"/>
      <c r="FD267" s="26"/>
      <c r="FE267" s="1"/>
      <c r="FF267" s="1"/>
    </row>
    <row r="268" spans="1:202" ht="30" x14ac:dyDescent="0.25">
      <c r="A268" s="2" t="s">
        <v>146</v>
      </c>
      <c r="I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1"/>
      <c r="AH268" s="10"/>
      <c r="AI268" s="10"/>
      <c r="AJ268" s="10"/>
      <c r="AK268" s="10"/>
      <c r="AL268" s="10"/>
      <c r="AM268" s="10"/>
      <c r="AN268" s="11"/>
      <c r="AO268" s="10"/>
      <c r="AP268" s="10"/>
      <c r="AQ268" s="10"/>
      <c r="AR268" s="10"/>
      <c r="AS268" s="10"/>
      <c r="AT268" s="10"/>
      <c r="AU268" s="10"/>
      <c r="AV268" s="10"/>
      <c r="AW268" s="10"/>
      <c r="AY268" s="10"/>
      <c r="AZ268" s="10">
        <v>3</v>
      </c>
      <c r="BA268" s="10">
        <v>3</v>
      </c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  <c r="CW268" s="21"/>
      <c r="CX268" s="21"/>
      <c r="CY268" s="21"/>
      <c r="CZ268" s="21"/>
      <c r="DA268" s="21"/>
      <c r="DB268" s="21"/>
      <c r="DC268" s="21"/>
      <c r="DD268" s="21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EB268" s="26"/>
      <c r="EC268" s="26"/>
      <c r="ED268" s="26"/>
      <c r="EE268" s="26"/>
      <c r="EF268" s="26"/>
      <c r="EG268" s="26"/>
      <c r="EH268" s="26"/>
      <c r="EI268" s="26"/>
      <c r="EJ268" s="26"/>
      <c r="EK268" s="26"/>
      <c r="EL268" s="26"/>
      <c r="EM268" s="26"/>
      <c r="EN268" s="26"/>
      <c r="EO268" s="26"/>
      <c r="EP268" s="26"/>
      <c r="EQ268" s="26"/>
      <c r="ER268" s="26"/>
      <c r="ES268" s="26"/>
      <c r="ET268" s="26"/>
      <c r="EU268" s="26"/>
      <c r="EV268" s="26"/>
      <c r="EW268" s="26"/>
      <c r="EX268" s="26"/>
      <c r="EY268" s="26"/>
      <c r="EZ268" s="26"/>
      <c r="FA268" s="26"/>
      <c r="FB268" s="26"/>
      <c r="FC268" s="26"/>
      <c r="FD268" s="26"/>
      <c r="FE268" s="1"/>
      <c r="FF268" s="1"/>
    </row>
    <row r="269" spans="1:202" x14ac:dyDescent="0.25">
      <c r="A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</row>
    <row r="270" spans="1:202" x14ac:dyDescent="0.25">
      <c r="A270" s="2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12"/>
      <c r="AE270" s="12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10"/>
      <c r="AT270" s="10"/>
      <c r="AU270" s="10"/>
      <c r="AV270" s="10"/>
      <c r="AW270" s="10"/>
      <c r="AX270" s="10"/>
      <c r="AY270" s="10"/>
      <c r="AZ270" s="10"/>
      <c r="BA270" s="10"/>
      <c r="CC270">
        <v>1</v>
      </c>
    </row>
    <row r="271" spans="1:202" x14ac:dyDescent="0.25">
      <c r="A271" s="2"/>
      <c r="S271" s="1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10"/>
      <c r="AT271" s="10"/>
      <c r="AU271" s="10"/>
      <c r="AV271" s="10"/>
      <c r="AW271" s="10"/>
      <c r="AX271" s="10"/>
      <c r="AY271" s="10"/>
      <c r="AZ271" s="10"/>
      <c r="BA271">
        <v>1</v>
      </c>
      <c r="BB271">
        <v>1</v>
      </c>
    </row>
    <row r="272" spans="1:202" x14ac:dyDescent="0.25">
      <c r="Z272" s="7"/>
      <c r="AA272" s="8"/>
      <c r="AB272" s="8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</row>
    <row r="273" spans="1:203" x14ac:dyDescent="0.25">
      <c r="A273" s="2"/>
      <c r="C273" s="1"/>
      <c r="D273" s="1"/>
      <c r="E273" s="1"/>
      <c r="F273" s="1"/>
      <c r="G273" s="1"/>
      <c r="H273" s="1"/>
      <c r="I273" s="1"/>
      <c r="J273" s="1"/>
      <c r="K273" s="1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</row>
    <row r="274" spans="1:203" x14ac:dyDescent="0.25">
      <c r="A274" s="2" t="s">
        <v>63</v>
      </c>
      <c r="C274" s="1"/>
      <c r="D274" s="1">
        <v>19</v>
      </c>
      <c r="E274" s="3">
        <v>15</v>
      </c>
      <c r="F274" s="1">
        <v>15</v>
      </c>
      <c r="G274" s="1">
        <v>19</v>
      </c>
      <c r="H274" s="1">
        <v>19</v>
      </c>
      <c r="I274" s="1">
        <v>20</v>
      </c>
      <c r="J274" s="1"/>
      <c r="K274" s="1">
        <v>64</v>
      </c>
      <c r="L274" s="1">
        <v>113</v>
      </c>
      <c r="M274" s="1">
        <v>145</v>
      </c>
      <c r="N274" s="1">
        <v>155</v>
      </c>
      <c r="O274" s="1">
        <v>205</v>
      </c>
      <c r="P274" s="1">
        <v>220</v>
      </c>
      <c r="Q274" s="1">
        <v>248</v>
      </c>
      <c r="R274" s="1">
        <v>302</v>
      </c>
      <c r="S274" s="1">
        <v>380</v>
      </c>
      <c r="T274" s="1">
        <v>383</v>
      </c>
      <c r="U274" s="1">
        <v>385</v>
      </c>
      <c r="V274" s="1">
        <v>390</v>
      </c>
      <c r="W274" s="1">
        <v>404</v>
      </c>
      <c r="X274" s="1">
        <v>414</v>
      </c>
      <c r="Y274" s="1">
        <v>426</v>
      </c>
      <c r="Z274" s="1">
        <v>509</v>
      </c>
      <c r="AA274" s="1">
        <v>515</v>
      </c>
      <c r="AB274" s="1">
        <v>515</v>
      </c>
      <c r="AC274" s="1">
        <v>543</v>
      </c>
      <c r="AD274" s="1">
        <v>561</v>
      </c>
      <c r="AE274" s="3">
        <v>559</v>
      </c>
      <c r="AF274" s="16">
        <v>591</v>
      </c>
      <c r="AG274" s="18">
        <v>619</v>
      </c>
      <c r="AH274" s="18">
        <v>624</v>
      </c>
      <c r="AI274" s="18">
        <v>656</v>
      </c>
      <c r="AJ274" s="18">
        <v>656</v>
      </c>
      <c r="AK274" s="18">
        <v>1288</v>
      </c>
      <c r="AL274" s="18">
        <v>1353</v>
      </c>
      <c r="AM274" s="18">
        <v>1809</v>
      </c>
      <c r="AN274" s="18">
        <v>2296</v>
      </c>
      <c r="AO274" s="11">
        <v>1950</v>
      </c>
      <c r="AP274" s="18">
        <v>1955</v>
      </c>
      <c r="AQ274" s="18">
        <v>1971</v>
      </c>
      <c r="AR274" s="32" t="s">
        <v>227</v>
      </c>
      <c r="AS274" s="32"/>
      <c r="AT274" s="32"/>
      <c r="AU274" s="32"/>
      <c r="AV274" s="32"/>
      <c r="AW274" s="32"/>
      <c r="AX274" s="32"/>
      <c r="AY274" s="32"/>
      <c r="AZ274">
        <v>3232</v>
      </c>
      <c r="BA274">
        <v>3318</v>
      </c>
      <c r="BB274">
        <v>3547</v>
      </c>
      <c r="BC274">
        <v>3582</v>
      </c>
      <c r="BD274">
        <v>3605</v>
      </c>
      <c r="BE274">
        <v>3613</v>
      </c>
      <c r="BF274">
        <v>3631</v>
      </c>
      <c r="BG274">
        <v>3689</v>
      </c>
      <c r="BH274">
        <v>3681</v>
      </c>
      <c r="BI274">
        <v>3785</v>
      </c>
      <c r="BJ274">
        <v>3868</v>
      </c>
      <c r="BK274">
        <v>3936</v>
      </c>
      <c r="BL274">
        <v>3957</v>
      </c>
      <c r="BM274">
        <v>3975</v>
      </c>
      <c r="BN274">
        <v>3972</v>
      </c>
      <c r="BO274">
        <v>4080</v>
      </c>
      <c r="BP274">
        <v>4503</v>
      </c>
      <c r="BQ274">
        <v>4775</v>
      </c>
      <c r="BR274">
        <v>4817</v>
      </c>
      <c r="BS274">
        <v>4918</v>
      </c>
      <c r="BT274">
        <v>4940</v>
      </c>
      <c r="BU274">
        <v>4970</v>
      </c>
      <c r="BV274">
        <v>4960</v>
      </c>
      <c r="BW274">
        <v>4955</v>
      </c>
      <c r="BX274">
        <v>4953</v>
      </c>
      <c r="BY274">
        <v>4953</v>
      </c>
      <c r="BZ274">
        <v>4955</v>
      </c>
      <c r="CA274">
        <v>4975</v>
      </c>
      <c r="CB274">
        <v>5080</v>
      </c>
      <c r="CC274">
        <v>5115</v>
      </c>
      <c r="CD274">
        <v>5116</v>
      </c>
      <c r="CE274">
        <v>5115</v>
      </c>
      <c r="CF274">
        <v>5114</v>
      </c>
      <c r="CG274">
        <v>5116</v>
      </c>
      <c r="CH274">
        <v>5113</v>
      </c>
      <c r="CI274">
        <v>5135</v>
      </c>
      <c r="CJ274">
        <v>5138</v>
      </c>
      <c r="CK274">
        <v>5131</v>
      </c>
      <c r="CL274">
        <v>5134</v>
      </c>
      <c r="CM274">
        <v>5137</v>
      </c>
      <c r="CN274">
        <v>5147</v>
      </c>
      <c r="CO274">
        <v>5128</v>
      </c>
      <c r="CP274">
        <v>5137</v>
      </c>
      <c r="CQ274">
        <v>5137</v>
      </c>
      <c r="CR274">
        <v>5137</v>
      </c>
      <c r="CS274">
        <v>5140</v>
      </c>
      <c r="CT274">
        <v>5141</v>
      </c>
      <c r="CU274">
        <v>5181</v>
      </c>
      <c r="CV274">
        <v>5324</v>
      </c>
      <c r="CW274">
        <v>5370</v>
      </c>
      <c r="CX274">
        <v>5434</v>
      </c>
      <c r="CY274">
        <v>5474</v>
      </c>
      <c r="CZ274">
        <v>5475</v>
      </c>
      <c r="DA274">
        <v>5488</v>
      </c>
      <c r="DB274">
        <v>5551</v>
      </c>
      <c r="DC274">
        <v>5658</v>
      </c>
      <c r="DD274">
        <v>5891</v>
      </c>
      <c r="DE274">
        <v>5925</v>
      </c>
      <c r="DF274">
        <v>5928</v>
      </c>
      <c r="DG274">
        <v>6583</v>
      </c>
      <c r="DH274">
        <v>7429</v>
      </c>
      <c r="DI274">
        <v>7906</v>
      </c>
      <c r="DJ274">
        <v>8253</v>
      </c>
      <c r="DK274">
        <v>8256</v>
      </c>
      <c r="DL274">
        <v>8663</v>
      </c>
      <c r="DM274">
        <v>9249</v>
      </c>
      <c r="DN274">
        <v>9375</v>
      </c>
      <c r="DO274">
        <v>9452</v>
      </c>
      <c r="DP274">
        <v>9483</v>
      </c>
      <c r="DQ274">
        <v>9500</v>
      </c>
      <c r="DR274">
        <v>9810</v>
      </c>
      <c r="DS274">
        <v>9824</v>
      </c>
      <c r="DT274">
        <v>9858</v>
      </c>
      <c r="DU274">
        <v>9914</v>
      </c>
      <c r="DV274">
        <v>9920</v>
      </c>
      <c r="DW274">
        <v>9954</v>
      </c>
      <c r="DX274">
        <v>9957</v>
      </c>
      <c r="DY274">
        <v>10098</v>
      </c>
      <c r="DZ274">
        <v>10151</v>
      </c>
      <c r="EA274">
        <v>10213</v>
      </c>
      <c r="EB274">
        <v>10251</v>
      </c>
      <c r="EC274">
        <v>10272</v>
      </c>
      <c r="ED274">
        <v>10296</v>
      </c>
      <c r="EE274">
        <v>10380</v>
      </c>
      <c r="EF274">
        <v>10443</v>
      </c>
      <c r="EG274">
        <v>10570</v>
      </c>
      <c r="EH274">
        <v>10588</v>
      </c>
      <c r="EI274">
        <v>10590</v>
      </c>
      <c r="EJ274">
        <v>10607</v>
      </c>
      <c r="EK274">
        <v>10669</v>
      </c>
      <c r="EL274">
        <v>10729</v>
      </c>
      <c r="EM274">
        <v>10820</v>
      </c>
      <c r="EN274">
        <v>10899</v>
      </c>
      <c r="EO274">
        <v>10899</v>
      </c>
      <c r="EP274">
        <v>10904</v>
      </c>
      <c r="EQ274">
        <v>10946</v>
      </c>
      <c r="ER274">
        <v>11155</v>
      </c>
      <c r="ES274">
        <v>11261</v>
      </c>
      <c r="ET274">
        <v>11360</v>
      </c>
      <c r="EU274">
        <v>11410</v>
      </c>
      <c r="EV274">
        <v>11435</v>
      </c>
      <c r="EW274">
        <v>11476</v>
      </c>
      <c r="EX274">
        <v>11623</v>
      </c>
      <c r="EY274">
        <v>11707</v>
      </c>
      <c r="EZ274">
        <v>11849</v>
      </c>
      <c r="FA274">
        <v>11976</v>
      </c>
      <c r="FB274">
        <v>12184</v>
      </c>
      <c r="FC274">
        <v>12330</v>
      </c>
      <c r="FD274">
        <v>12424</v>
      </c>
      <c r="FE274">
        <v>12443</v>
      </c>
      <c r="FF274">
        <v>12505</v>
      </c>
      <c r="FG274" s="1">
        <v>12752</v>
      </c>
      <c r="FH274" s="1">
        <v>13057</v>
      </c>
      <c r="FI274" s="1">
        <v>13195</v>
      </c>
      <c r="FJ274" s="1">
        <v>13192</v>
      </c>
      <c r="FK274" s="1">
        <v>13452</v>
      </c>
      <c r="FL274" s="1">
        <v>13637</v>
      </c>
      <c r="FM274">
        <v>13650</v>
      </c>
      <c r="FN274">
        <v>13733</v>
      </c>
      <c r="FO274">
        <v>13938</v>
      </c>
      <c r="FP274">
        <v>14263</v>
      </c>
      <c r="FQ274">
        <v>14443</v>
      </c>
      <c r="FR274">
        <v>14489</v>
      </c>
      <c r="FS274">
        <v>14611</v>
      </c>
      <c r="FT274">
        <v>14859</v>
      </c>
      <c r="FU274">
        <v>14957</v>
      </c>
      <c r="FV274">
        <v>14994</v>
      </c>
      <c r="FW274">
        <v>14980</v>
      </c>
      <c r="FX274">
        <v>15119</v>
      </c>
      <c r="FY274">
        <v>15237</v>
      </c>
      <c r="FZ274">
        <v>15651</v>
      </c>
      <c r="GA274">
        <v>15858</v>
      </c>
      <c r="GB274">
        <v>16036</v>
      </c>
      <c r="GC274">
        <v>16185</v>
      </c>
      <c r="GD274">
        <v>16285</v>
      </c>
      <c r="GE274">
        <v>16459</v>
      </c>
      <c r="GF274">
        <v>16504</v>
      </c>
      <c r="GG274">
        <v>16610</v>
      </c>
      <c r="GH274">
        <v>16831</v>
      </c>
      <c r="GI274">
        <v>17067</v>
      </c>
      <c r="GJ274">
        <v>17107</v>
      </c>
      <c r="GK274">
        <v>17168</v>
      </c>
      <c r="GL274">
        <v>17635</v>
      </c>
      <c r="GM274">
        <v>18160</v>
      </c>
      <c r="GN274">
        <v>18196</v>
      </c>
      <c r="GO274">
        <v>18271</v>
      </c>
      <c r="GP274">
        <v>18467</v>
      </c>
      <c r="GQ274">
        <v>18821</v>
      </c>
      <c r="GR274">
        <v>19119</v>
      </c>
      <c r="GS274">
        <v>19563</v>
      </c>
      <c r="GT274">
        <v>19775</v>
      </c>
      <c r="GU274">
        <v>20137</v>
      </c>
    </row>
    <row r="275" spans="1:203" x14ac:dyDescent="0.25">
      <c r="A275" s="2" t="s">
        <v>64</v>
      </c>
      <c r="C275" s="1"/>
      <c r="D275" s="1">
        <v>7</v>
      </c>
      <c r="E275" s="1">
        <v>8</v>
      </c>
      <c r="F275" s="1">
        <v>12</v>
      </c>
      <c r="G275" s="1">
        <v>12</v>
      </c>
      <c r="H275" s="1">
        <v>12</v>
      </c>
      <c r="I275" s="1">
        <v>13</v>
      </c>
      <c r="J275" s="1"/>
      <c r="K275" s="1">
        <v>23</v>
      </c>
      <c r="L275" s="1">
        <v>25</v>
      </c>
      <c r="M275" s="1">
        <v>26</v>
      </c>
      <c r="N275" s="1">
        <v>29</v>
      </c>
      <c r="O275" s="1">
        <v>33</v>
      </c>
      <c r="P275" s="1">
        <v>49</v>
      </c>
      <c r="Q275" s="1">
        <v>52</v>
      </c>
      <c r="R275" s="1">
        <v>53</v>
      </c>
      <c r="S275" s="1">
        <v>98</v>
      </c>
      <c r="T275" s="1">
        <v>124</v>
      </c>
      <c r="U275" s="1">
        <v>124</v>
      </c>
      <c r="V275" s="1">
        <v>124</v>
      </c>
      <c r="W275" s="1">
        <v>132</v>
      </c>
      <c r="X275" s="1">
        <v>132</v>
      </c>
      <c r="Y275" s="1">
        <v>132</v>
      </c>
      <c r="Z275" s="1">
        <v>146</v>
      </c>
      <c r="AA275" s="1">
        <v>147</v>
      </c>
      <c r="AB275" s="1">
        <v>148</v>
      </c>
      <c r="AC275" s="1">
        <v>149</v>
      </c>
      <c r="AD275" s="1">
        <v>149</v>
      </c>
      <c r="AE275" s="1">
        <v>149</v>
      </c>
      <c r="AF275" s="16">
        <v>278</v>
      </c>
      <c r="AG275" s="18">
        <v>279</v>
      </c>
      <c r="AH275" s="18">
        <v>279</v>
      </c>
      <c r="AI275" s="18">
        <v>279</v>
      </c>
      <c r="AJ275" s="18">
        <v>279</v>
      </c>
      <c r="AK275" s="18">
        <v>279</v>
      </c>
      <c r="AL275" s="18">
        <v>282</v>
      </c>
      <c r="AM275" s="18">
        <v>284</v>
      </c>
      <c r="AN275" s="18">
        <v>287</v>
      </c>
      <c r="AO275" s="18">
        <v>287</v>
      </c>
      <c r="AP275" s="18">
        <v>287</v>
      </c>
      <c r="AQ275" s="18">
        <v>375</v>
      </c>
      <c r="AR275" s="32"/>
      <c r="AS275" s="32"/>
      <c r="AT275" s="32"/>
      <c r="AU275" s="32"/>
      <c r="AV275" s="32"/>
      <c r="AW275" s="32"/>
      <c r="AX275" s="32"/>
      <c r="AY275" s="32"/>
      <c r="AZ275">
        <v>413</v>
      </c>
      <c r="BA275">
        <v>417</v>
      </c>
      <c r="BB275">
        <v>420</v>
      </c>
      <c r="BC275">
        <v>420</v>
      </c>
      <c r="BD275">
        <v>435</v>
      </c>
      <c r="BE275">
        <v>445</v>
      </c>
      <c r="BF275">
        <v>448</v>
      </c>
      <c r="BG275">
        <v>450</v>
      </c>
      <c r="BH275">
        <v>451</v>
      </c>
      <c r="BI275">
        <v>452</v>
      </c>
      <c r="BJ275">
        <v>452</v>
      </c>
      <c r="BK275">
        <v>452</v>
      </c>
      <c r="BL275">
        <v>452</v>
      </c>
      <c r="BM275">
        <v>453</v>
      </c>
      <c r="BN275">
        <v>456</v>
      </c>
      <c r="BO275">
        <v>457</v>
      </c>
      <c r="BP275">
        <v>457</v>
      </c>
      <c r="BQ275">
        <v>472</v>
      </c>
      <c r="BR275">
        <v>497</v>
      </c>
      <c r="BS275">
        <v>498</v>
      </c>
      <c r="BT275">
        <v>502</v>
      </c>
      <c r="BU275">
        <v>502</v>
      </c>
      <c r="BV275">
        <v>503</v>
      </c>
      <c r="BW275">
        <v>516</v>
      </c>
      <c r="BX275">
        <v>516</v>
      </c>
      <c r="BY275">
        <v>516</v>
      </c>
      <c r="BZ275">
        <v>516</v>
      </c>
      <c r="CA275">
        <v>528</v>
      </c>
      <c r="CB275">
        <v>555</v>
      </c>
      <c r="CC275">
        <v>571</v>
      </c>
      <c r="CD275">
        <v>574</v>
      </c>
      <c r="CE275">
        <v>574</v>
      </c>
      <c r="CF275">
        <v>574</v>
      </c>
      <c r="CG275">
        <v>574</v>
      </c>
      <c r="CH275">
        <v>575</v>
      </c>
      <c r="CI275">
        <v>579</v>
      </c>
      <c r="CJ275">
        <v>584</v>
      </c>
      <c r="CK275">
        <v>584</v>
      </c>
      <c r="CL275">
        <v>584</v>
      </c>
      <c r="CM275">
        <v>584</v>
      </c>
      <c r="CN275">
        <v>603</v>
      </c>
      <c r="CO275">
        <v>603</v>
      </c>
      <c r="CP275">
        <v>603</v>
      </c>
      <c r="CQ275">
        <v>603</v>
      </c>
      <c r="CR275">
        <v>615</v>
      </c>
      <c r="CS275">
        <v>615</v>
      </c>
      <c r="CT275">
        <v>615</v>
      </c>
      <c r="CU275">
        <v>629</v>
      </c>
      <c r="CV275">
        <v>629</v>
      </c>
      <c r="CW275">
        <v>631</v>
      </c>
      <c r="CX275">
        <v>631</v>
      </c>
      <c r="CY275">
        <v>631</v>
      </c>
      <c r="CZ275">
        <v>631</v>
      </c>
      <c r="DA275">
        <v>642</v>
      </c>
      <c r="DB275">
        <v>644</v>
      </c>
      <c r="DC275">
        <v>644</v>
      </c>
      <c r="DD275">
        <v>676</v>
      </c>
      <c r="DE275">
        <v>677</v>
      </c>
      <c r="DF275">
        <v>677</v>
      </c>
      <c r="DG275">
        <v>681</v>
      </c>
      <c r="DH275">
        <v>683</v>
      </c>
      <c r="DI275">
        <v>688</v>
      </c>
      <c r="DJ275">
        <v>708</v>
      </c>
      <c r="DK275">
        <v>708</v>
      </c>
      <c r="DL275">
        <v>720</v>
      </c>
      <c r="DM275">
        <v>756</v>
      </c>
      <c r="DN275">
        <v>756</v>
      </c>
      <c r="DO275">
        <v>756</v>
      </c>
      <c r="DP275">
        <v>759</v>
      </c>
      <c r="DQ275">
        <v>763</v>
      </c>
      <c r="DR275">
        <v>807</v>
      </c>
      <c r="DS275">
        <v>817</v>
      </c>
      <c r="DT275">
        <v>827</v>
      </c>
      <c r="DU275">
        <v>833</v>
      </c>
      <c r="DV275">
        <v>834</v>
      </c>
      <c r="DW275">
        <v>829</v>
      </c>
      <c r="DX275">
        <v>843</v>
      </c>
      <c r="DY275">
        <v>853</v>
      </c>
      <c r="DZ275">
        <v>856</v>
      </c>
      <c r="EA275">
        <v>869</v>
      </c>
      <c r="EB275">
        <v>870</v>
      </c>
      <c r="EC275">
        <v>870</v>
      </c>
      <c r="ED275">
        <v>875</v>
      </c>
      <c r="EE275">
        <v>893</v>
      </c>
      <c r="EF275">
        <v>896</v>
      </c>
      <c r="EG275">
        <v>916</v>
      </c>
      <c r="EH275">
        <v>920</v>
      </c>
      <c r="EI275">
        <v>920</v>
      </c>
      <c r="EJ275">
        <v>922</v>
      </c>
      <c r="EK275">
        <v>929</v>
      </c>
      <c r="EL275">
        <v>974</v>
      </c>
      <c r="EM275">
        <v>983</v>
      </c>
      <c r="EN275">
        <v>983</v>
      </c>
      <c r="EO275">
        <v>983</v>
      </c>
      <c r="EP275">
        <v>983</v>
      </c>
      <c r="EQ275">
        <v>986</v>
      </c>
      <c r="ER275">
        <v>1001</v>
      </c>
      <c r="ES275">
        <v>1015</v>
      </c>
      <c r="ET275">
        <v>1039</v>
      </c>
      <c r="EU275">
        <v>1042</v>
      </c>
      <c r="EV275">
        <v>1042</v>
      </c>
      <c r="EW275">
        <v>1045</v>
      </c>
      <c r="EX275">
        <v>1057</v>
      </c>
      <c r="EY275">
        <v>1059</v>
      </c>
      <c r="EZ275">
        <v>1065</v>
      </c>
      <c r="FA275">
        <v>1084</v>
      </c>
      <c r="FB275">
        <v>1088</v>
      </c>
      <c r="FC275">
        <v>1099</v>
      </c>
      <c r="FD275">
        <v>1107</v>
      </c>
      <c r="FE275">
        <v>1113</v>
      </c>
      <c r="FF275">
        <v>1118</v>
      </c>
      <c r="FG275" s="1">
        <v>1127</v>
      </c>
      <c r="FH275" s="1">
        <v>1133</v>
      </c>
      <c r="FI275" s="1">
        <v>1139</v>
      </c>
      <c r="FJ275" s="1">
        <v>1148</v>
      </c>
      <c r="FK275" s="1">
        <v>1164</v>
      </c>
      <c r="FL275" s="1">
        <v>1190</v>
      </c>
      <c r="FM275">
        <v>1205</v>
      </c>
      <c r="FN275">
        <v>1211</v>
      </c>
      <c r="FO275">
        <v>1216</v>
      </c>
      <c r="FP275">
        <v>1228</v>
      </c>
      <c r="FQ275">
        <v>1231</v>
      </c>
      <c r="FR275">
        <v>1233</v>
      </c>
      <c r="FS275">
        <v>1261</v>
      </c>
      <c r="FT275">
        <v>1266</v>
      </c>
      <c r="FU275">
        <v>1283</v>
      </c>
      <c r="FV275">
        <v>1289</v>
      </c>
      <c r="FW275">
        <v>1297</v>
      </c>
      <c r="FX275">
        <v>1307</v>
      </c>
      <c r="FY275">
        <v>1323</v>
      </c>
      <c r="FZ275">
        <v>1334</v>
      </c>
      <c r="GA275">
        <v>1358</v>
      </c>
      <c r="GB275">
        <v>1364</v>
      </c>
      <c r="GC275">
        <v>1383</v>
      </c>
      <c r="GD275">
        <v>1396</v>
      </c>
      <c r="GE275">
        <v>1477</v>
      </c>
      <c r="GF275">
        <v>1491</v>
      </c>
      <c r="GG275">
        <v>1496</v>
      </c>
      <c r="GH275">
        <v>1525</v>
      </c>
      <c r="GI275">
        <v>1543</v>
      </c>
      <c r="GJ275">
        <v>1592</v>
      </c>
      <c r="GK275">
        <v>1605</v>
      </c>
      <c r="GL275">
        <v>1638</v>
      </c>
      <c r="GM275">
        <v>1677</v>
      </c>
      <c r="GN275">
        <v>1698</v>
      </c>
      <c r="GO275">
        <v>1719</v>
      </c>
      <c r="GP275">
        <v>1736</v>
      </c>
      <c r="GQ275">
        <v>1773</v>
      </c>
      <c r="GR275">
        <v>1795</v>
      </c>
      <c r="GS275">
        <v>1824</v>
      </c>
      <c r="GT275">
        <v>1843</v>
      </c>
      <c r="GU275">
        <v>1871</v>
      </c>
    </row>
    <row r="276" spans="1:203" x14ac:dyDescent="0.25">
      <c r="A276" s="2" t="s">
        <v>65</v>
      </c>
      <c r="B276">
        <v>8</v>
      </c>
      <c r="C276">
        <v>8</v>
      </c>
      <c r="D276" s="1">
        <v>8</v>
      </c>
      <c r="E276" s="1">
        <v>9</v>
      </c>
      <c r="F276" s="1">
        <v>9</v>
      </c>
      <c r="G276" s="1">
        <v>10</v>
      </c>
      <c r="H276" s="1">
        <v>13</v>
      </c>
      <c r="I276" s="1">
        <v>14</v>
      </c>
      <c r="K276" s="1">
        <v>18</v>
      </c>
      <c r="L276" s="1">
        <v>18</v>
      </c>
      <c r="M276" s="1">
        <v>21</v>
      </c>
      <c r="N276" s="1">
        <v>22</v>
      </c>
      <c r="O276" s="1">
        <v>22</v>
      </c>
      <c r="P276" s="1">
        <v>23</v>
      </c>
      <c r="Q276" s="1">
        <v>24</v>
      </c>
      <c r="R276" s="1">
        <v>24</v>
      </c>
      <c r="S276" s="1">
        <v>25</v>
      </c>
      <c r="T276" s="1">
        <v>26</v>
      </c>
      <c r="U276" s="1">
        <v>27</v>
      </c>
      <c r="V276" s="1">
        <v>28</v>
      </c>
      <c r="W276" s="1">
        <v>30</v>
      </c>
      <c r="X276" s="1">
        <v>31</v>
      </c>
      <c r="Y276" s="1">
        <v>33</v>
      </c>
      <c r="Z276" s="1">
        <v>36</v>
      </c>
      <c r="AA276" s="1">
        <v>37</v>
      </c>
      <c r="AB276" s="1">
        <v>38</v>
      </c>
      <c r="AC276" s="1">
        <v>40</v>
      </c>
      <c r="AD276" s="1">
        <v>41</v>
      </c>
      <c r="AE276" s="1">
        <v>42</v>
      </c>
      <c r="AF276" s="16">
        <v>44</v>
      </c>
      <c r="AG276" s="18">
        <v>45</v>
      </c>
      <c r="AH276" s="18">
        <v>46</v>
      </c>
      <c r="AI276" s="18">
        <v>48</v>
      </c>
      <c r="AJ276" s="18">
        <v>49</v>
      </c>
      <c r="AK276" s="18">
        <v>50</v>
      </c>
      <c r="AL276" s="18">
        <v>51</v>
      </c>
      <c r="AM276" s="18">
        <v>52</v>
      </c>
      <c r="AN276" s="18">
        <v>55</v>
      </c>
      <c r="AO276" s="18">
        <v>56</v>
      </c>
      <c r="AP276" s="18">
        <v>56</v>
      </c>
      <c r="AQ276" s="18">
        <v>57</v>
      </c>
      <c r="AR276" s="32"/>
      <c r="AS276" s="32"/>
      <c r="AT276" s="32"/>
      <c r="AU276" s="32"/>
      <c r="AV276" s="32"/>
      <c r="AW276" s="32"/>
      <c r="AX276" s="32"/>
      <c r="AY276" s="32"/>
      <c r="AZ276">
        <v>64</v>
      </c>
      <c r="BA276">
        <v>64</v>
      </c>
      <c r="BB276">
        <v>66</v>
      </c>
      <c r="BC276">
        <v>66</v>
      </c>
      <c r="BD276">
        <v>67</v>
      </c>
      <c r="BE276">
        <v>68</v>
      </c>
      <c r="BF276">
        <v>71</v>
      </c>
      <c r="BG276">
        <v>72</v>
      </c>
      <c r="BH276">
        <v>75</v>
      </c>
      <c r="BI276">
        <v>77</v>
      </c>
      <c r="BJ276">
        <v>78</v>
      </c>
      <c r="BK276">
        <v>78</v>
      </c>
      <c r="BL276">
        <v>78</v>
      </c>
      <c r="BM276">
        <v>78</v>
      </c>
      <c r="BN276">
        <v>79</v>
      </c>
      <c r="BO276">
        <v>80</v>
      </c>
      <c r="BP276">
        <v>80</v>
      </c>
      <c r="BQ276">
        <v>82</v>
      </c>
      <c r="BR276">
        <v>84</v>
      </c>
      <c r="BS276">
        <v>85</v>
      </c>
      <c r="BT276">
        <v>85</v>
      </c>
      <c r="BU276">
        <v>85</v>
      </c>
      <c r="BV276">
        <v>85</v>
      </c>
      <c r="BW276">
        <v>85</v>
      </c>
      <c r="BX276">
        <v>86</v>
      </c>
      <c r="BY276">
        <v>86</v>
      </c>
      <c r="BZ276">
        <v>87</v>
      </c>
      <c r="CA276">
        <v>87</v>
      </c>
      <c r="CB276">
        <v>88</v>
      </c>
      <c r="CC276">
        <v>89</v>
      </c>
      <c r="CD276">
        <v>89</v>
      </c>
      <c r="CE276">
        <v>89</v>
      </c>
      <c r="CF276">
        <v>89</v>
      </c>
      <c r="CG276">
        <v>89</v>
      </c>
      <c r="CH276">
        <v>90</v>
      </c>
      <c r="CI276">
        <v>90</v>
      </c>
      <c r="CJ276">
        <v>91</v>
      </c>
      <c r="CK276">
        <v>92</v>
      </c>
      <c r="CL276">
        <v>93</v>
      </c>
      <c r="CM276">
        <v>94</v>
      </c>
      <c r="CN276">
        <v>94</v>
      </c>
      <c r="CO276">
        <v>94</v>
      </c>
      <c r="CP276">
        <v>94</v>
      </c>
      <c r="CQ276">
        <v>94</v>
      </c>
      <c r="CR276">
        <v>94</v>
      </c>
      <c r="CS276">
        <v>94</v>
      </c>
      <c r="CT276">
        <v>95</v>
      </c>
      <c r="CU276">
        <v>95</v>
      </c>
      <c r="CV276">
        <v>95</v>
      </c>
      <c r="CW276">
        <v>95</v>
      </c>
      <c r="CX276">
        <v>97</v>
      </c>
      <c r="CY276">
        <v>97</v>
      </c>
      <c r="CZ276">
        <v>97</v>
      </c>
      <c r="DA276">
        <v>97</v>
      </c>
      <c r="DB276">
        <v>98</v>
      </c>
      <c r="DC276">
        <v>98</v>
      </c>
      <c r="DD276">
        <v>99</v>
      </c>
      <c r="DE276">
        <v>99</v>
      </c>
      <c r="DF276">
        <v>100</v>
      </c>
      <c r="DG276">
        <v>101</v>
      </c>
      <c r="DH276">
        <v>103</v>
      </c>
      <c r="DI276">
        <v>105</v>
      </c>
      <c r="DJ276">
        <v>105</v>
      </c>
      <c r="DK276">
        <v>105</v>
      </c>
      <c r="DL276">
        <v>108</v>
      </c>
      <c r="DM276">
        <v>110</v>
      </c>
      <c r="DN276">
        <v>111</v>
      </c>
      <c r="DO276">
        <v>111</v>
      </c>
      <c r="DP276">
        <v>111</v>
      </c>
      <c r="DQ276">
        <v>111</v>
      </c>
      <c r="DR276">
        <v>111</v>
      </c>
      <c r="DS276">
        <v>112</v>
      </c>
      <c r="DT276">
        <v>113</v>
      </c>
      <c r="DU276">
        <v>113</v>
      </c>
      <c r="DV276">
        <v>113</v>
      </c>
      <c r="DW276">
        <v>113</v>
      </c>
      <c r="DX276">
        <v>114</v>
      </c>
      <c r="DY276">
        <v>114</v>
      </c>
      <c r="DZ276">
        <v>115</v>
      </c>
      <c r="EA276">
        <v>116</v>
      </c>
      <c r="EB276">
        <v>116</v>
      </c>
      <c r="EC276">
        <v>116</v>
      </c>
      <c r="ED276">
        <v>116</v>
      </c>
      <c r="EE276">
        <v>116</v>
      </c>
      <c r="EF276">
        <v>116</v>
      </c>
      <c r="EG276">
        <v>117</v>
      </c>
      <c r="EH276">
        <v>117</v>
      </c>
      <c r="EI276">
        <v>117</v>
      </c>
      <c r="EJ276">
        <v>118</v>
      </c>
      <c r="EK276">
        <v>118</v>
      </c>
      <c r="EL276">
        <v>118</v>
      </c>
      <c r="EM276">
        <v>118</v>
      </c>
      <c r="EN276">
        <v>118</v>
      </c>
      <c r="EO276">
        <v>118</v>
      </c>
      <c r="EP276">
        <v>118</v>
      </c>
      <c r="EQ276">
        <v>118</v>
      </c>
      <c r="ER276">
        <v>118</v>
      </c>
      <c r="ES276">
        <v>118</v>
      </c>
      <c r="ET276">
        <v>118</v>
      </c>
      <c r="EU276">
        <v>118</v>
      </c>
      <c r="EV276">
        <v>118</v>
      </c>
      <c r="EW276">
        <v>119</v>
      </c>
      <c r="EX276">
        <v>120</v>
      </c>
      <c r="EY276">
        <v>120</v>
      </c>
      <c r="EZ276">
        <v>120</v>
      </c>
      <c r="FA276">
        <v>121</v>
      </c>
      <c r="FB276">
        <v>121</v>
      </c>
      <c r="FC276">
        <v>122</v>
      </c>
      <c r="FD276">
        <v>122</v>
      </c>
      <c r="FE276">
        <v>123</v>
      </c>
      <c r="FF276">
        <v>124</v>
      </c>
      <c r="FG276" s="1">
        <v>124</v>
      </c>
      <c r="FH276" s="1">
        <v>124</v>
      </c>
      <c r="FI276" s="1">
        <v>124</v>
      </c>
      <c r="FJ276" s="1">
        <v>124</v>
      </c>
      <c r="FK276" s="1">
        <v>124</v>
      </c>
      <c r="FL276" s="1">
        <v>125</v>
      </c>
      <c r="FM276">
        <v>125</v>
      </c>
      <c r="FN276">
        <v>125</v>
      </c>
      <c r="FO276">
        <v>126</v>
      </c>
      <c r="FP276">
        <v>126</v>
      </c>
      <c r="FQ276">
        <v>126</v>
      </c>
      <c r="FR276">
        <v>126</v>
      </c>
      <c r="FS276">
        <v>127</v>
      </c>
      <c r="FT276">
        <v>127</v>
      </c>
      <c r="FU276">
        <v>127</v>
      </c>
      <c r="FV276">
        <v>127</v>
      </c>
      <c r="FW276">
        <v>128</v>
      </c>
      <c r="FX276">
        <v>128</v>
      </c>
      <c r="FY276">
        <v>129</v>
      </c>
      <c r="FZ276">
        <v>129</v>
      </c>
      <c r="GA276">
        <v>129</v>
      </c>
      <c r="GB276">
        <v>129</v>
      </c>
      <c r="GC276">
        <v>130</v>
      </c>
      <c r="GD276">
        <v>130</v>
      </c>
      <c r="GE276">
        <v>130</v>
      </c>
      <c r="GF276">
        <v>132</v>
      </c>
      <c r="GG276">
        <v>134</v>
      </c>
      <c r="GH276">
        <v>135</v>
      </c>
      <c r="GI276">
        <v>135</v>
      </c>
      <c r="GJ276">
        <v>137</v>
      </c>
      <c r="GK276">
        <v>137</v>
      </c>
      <c r="GL276">
        <v>140</v>
      </c>
      <c r="GM276">
        <v>141</v>
      </c>
      <c r="GN276">
        <v>141</v>
      </c>
      <c r="GO276">
        <v>141</v>
      </c>
      <c r="GP276">
        <v>141</v>
      </c>
      <c r="GQ276">
        <v>143</v>
      </c>
      <c r="GR276">
        <v>145</v>
      </c>
      <c r="GS276">
        <v>145</v>
      </c>
      <c r="GT276">
        <v>145</v>
      </c>
      <c r="GU276">
        <v>145</v>
      </c>
    </row>
    <row r="277" spans="1:203" x14ac:dyDescent="0.25">
      <c r="A277" s="2" t="s">
        <v>157</v>
      </c>
      <c r="D277" s="1"/>
      <c r="E277" s="1"/>
      <c r="F277" s="1"/>
      <c r="G277" s="1"/>
      <c r="H277" s="1"/>
      <c r="I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6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32"/>
      <c r="AS277" s="32"/>
      <c r="AT277" s="32"/>
      <c r="AU277" s="32"/>
      <c r="AV277" s="32"/>
      <c r="AW277" s="32"/>
      <c r="AX277" s="32"/>
      <c r="AY277" s="32"/>
      <c r="BH277">
        <v>1</v>
      </c>
      <c r="BI277">
        <v>1</v>
      </c>
      <c r="BJ277">
        <v>1</v>
      </c>
      <c r="BK277">
        <v>1</v>
      </c>
      <c r="BL277">
        <v>1</v>
      </c>
      <c r="BM277">
        <v>1</v>
      </c>
      <c r="BN277">
        <v>1</v>
      </c>
      <c r="BO277">
        <v>1</v>
      </c>
      <c r="BP277">
        <v>1</v>
      </c>
      <c r="BQ277">
        <v>1</v>
      </c>
      <c r="BR277">
        <v>1</v>
      </c>
      <c r="BS277">
        <v>1</v>
      </c>
      <c r="BT277">
        <v>1</v>
      </c>
      <c r="BU277">
        <v>1</v>
      </c>
      <c r="BV277">
        <v>1</v>
      </c>
      <c r="BW277">
        <v>1</v>
      </c>
      <c r="BX277">
        <v>1</v>
      </c>
      <c r="BY277">
        <v>1</v>
      </c>
      <c r="BZ277">
        <v>1</v>
      </c>
      <c r="CA277">
        <v>1</v>
      </c>
      <c r="CB277">
        <v>1</v>
      </c>
      <c r="CC277">
        <v>1</v>
      </c>
      <c r="CD277">
        <v>1</v>
      </c>
      <c r="CE277">
        <v>1</v>
      </c>
      <c r="CF277">
        <v>1</v>
      </c>
      <c r="CG277">
        <v>1</v>
      </c>
      <c r="CH277">
        <v>1</v>
      </c>
      <c r="CI277">
        <v>1</v>
      </c>
      <c r="CJ277">
        <v>1</v>
      </c>
      <c r="CK277">
        <v>1</v>
      </c>
      <c r="CL277">
        <v>1</v>
      </c>
      <c r="CM277">
        <v>1</v>
      </c>
      <c r="CN277">
        <v>1</v>
      </c>
      <c r="CO277">
        <v>1</v>
      </c>
      <c r="CP277">
        <v>1</v>
      </c>
      <c r="CQ277">
        <v>1</v>
      </c>
      <c r="CR277">
        <v>1</v>
      </c>
      <c r="CS277">
        <v>1</v>
      </c>
      <c r="CT277">
        <v>1</v>
      </c>
      <c r="CU277">
        <v>1</v>
      </c>
      <c r="CV277">
        <v>1</v>
      </c>
      <c r="CW277">
        <v>1</v>
      </c>
      <c r="CX277">
        <v>1</v>
      </c>
      <c r="CY277">
        <v>1</v>
      </c>
      <c r="CZ277">
        <v>1</v>
      </c>
      <c r="DA277">
        <v>1</v>
      </c>
      <c r="DB277">
        <v>1</v>
      </c>
      <c r="DC277">
        <v>1</v>
      </c>
      <c r="DD277">
        <v>1</v>
      </c>
      <c r="DE277">
        <v>1</v>
      </c>
      <c r="DF277">
        <v>1</v>
      </c>
      <c r="DG277">
        <v>1</v>
      </c>
      <c r="DH277">
        <v>1</v>
      </c>
      <c r="DI277">
        <v>1</v>
      </c>
      <c r="DJ277">
        <v>1</v>
      </c>
      <c r="DK277">
        <v>1</v>
      </c>
      <c r="DL277">
        <v>1</v>
      </c>
      <c r="DM277">
        <v>1</v>
      </c>
      <c r="DN277">
        <v>1</v>
      </c>
      <c r="DO277">
        <v>1</v>
      </c>
      <c r="DP277">
        <v>1</v>
      </c>
      <c r="DQ277">
        <v>1</v>
      </c>
      <c r="DR277">
        <v>1</v>
      </c>
      <c r="DS277">
        <v>1</v>
      </c>
      <c r="DT277">
        <v>1</v>
      </c>
      <c r="DU277">
        <v>1</v>
      </c>
      <c r="DV277">
        <v>1</v>
      </c>
      <c r="DW277">
        <v>1</v>
      </c>
      <c r="DX277">
        <v>1</v>
      </c>
      <c r="DY277">
        <v>1</v>
      </c>
      <c r="DZ277">
        <v>1</v>
      </c>
      <c r="EA277">
        <v>1</v>
      </c>
      <c r="EB277">
        <v>1</v>
      </c>
      <c r="EC277">
        <v>1</v>
      </c>
      <c r="ED277">
        <v>1</v>
      </c>
      <c r="EE277">
        <v>1</v>
      </c>
      <c r="EF277">
        <v>1</v>
      </c>
      <c r="EG277">
        <v>1</v>
      </c>
      <c r="EH277">
        <v>1</v>
      </c>
      <c r="EI277">
        <v>1</v>
      </c>
      <c r="EJ277">
        <v>2</v>
      </c>
      <c r="EK277">
        <v>2</v>
      </c>
      <c r="EL277">
        <v>2</v>
      </c>
      <c r="EM277">
        <v>2</v>
      </c>
      <c r="EN277">
        <v>2</v>
      </c>
      <c r="EO277">
        <v>2</v>
      </c>
      <c r="EP277">
        <v>2</v>
      </c>
      <c r="EQ277">
        <v>2</v>
      </c>
      <c r="ER277">
        <v>2</v>
      </c>
      <c r="ES277">
        <v>2</v>
      </c>
      <c r="ET277">
        <v>2</v>
      </c>
      <c r="EU277">
        <v>2</v>
      </c>
      <c r="EV277">
        <v>2</v>
      </c>
      <c r="EW277">
        <v>2</v>
      </c>
      <c r="EX277">
        <v>2</v>
      </c>
      <c r="EY277">
        <v>2</v>
      </c>
      <c r="EZ277">
        <v>2</v>
      </c>
      <c r="FA277">
        <v>2</v>
      </c>
      <c r="FB277">
        <v>2</v>
      </c>
      <c r="FC277">
        <v>2</v>
      </c>
      <c r="FD277">
        <v>2</v>
      </c>
      <c r="FE277">
        <v>2</v>
      </c>
      <c r="FF277">
        <v>2</v>
      </c>
      <c r="FG277" s="1">
        <v>2</v>
      </c>
      <c r="FH277" s="1">
        <v>2</v>
      </c>
      <c r="FI277" s="1">
        <v>2</v>
      </c>
      <c r="FJ277" s="1">
        <v>2</v>
      </c>
      <c r="FK277" s="1">
        <v>2</v>
      </c>
      <c r="FL277" s="1">
        <v>2</v>
      </c>
      <c r="FM277">
        <v>2</v>
      </c>
      <c r="FN277">
        <v>2</v>
      </c>
      <c r="FO277">
        <v>2</v>
      </c>
      <c r="FP277">
        <v>2</v>
      </c>
      <c r="FQ277">
        <v>2</v>
      </c>
      <c r="FR277">
        <v>2</v>
      </c>
      <c r="FS277">
        <v>2</v>
      </c>
      <c r="FT277">
        <v>2</v>
      </c>
      <c r="FU277">
        <v>2</v>
      </c>
      <c r="FV277">
        <v>2</v>
      </c>
      <c r="FW277">
        <v>2</v>
      </c>
      <c r="FX277">
        <v>2</v>
      </c>
      <c r="FY277">
        <v>2</v>
      </c>
      <c r="FZ277">
        <v>2</v>
      </c>
      <c r="GA277">
        <v>2</v>
      </c>
      <c r="GB277">
        <v>2</v>
      </c>
      <c r="GC277">
        <v>2</v>
      </c>
      <c r="GD277">
        <v>2</v>
      </c>
      <c r="GE277">
        <v>2</v>
      </c>
      <c r="GF277">
        <v>2</v>
      </c>
      <c r="GG277">
        <v>2</v>
      </c>
      <c r="GH277">
        <v>2</v>
      </c>
      <c r="GI277">
        <v>2</v>
      </c>
      <c r="GJ277">
        <v>2</v>
      </c>
      <c r="GK277">
        <v>2</v>
      </c>
      <c r="GL277">
        <v>2</v>
      </c>
      <c r="GM277">
        <v>2</v>
      </c>
      <c r="GN277">
        <v>2</v>
      </c>
      <c r="GO277">
        <v>2</v>
      </c>
      <c r="GP277">
        <v>2</v>
      </c>
      <c r="GQ277">
        <v>2</v>
      </c>
      <c r="GR277">
        <v>2</v>
      </c>
      <c r="GS277">
        <v>2</v>
      </c>
      <c r="GT277">
        <v>2</v>
      </c>
      <c r="GU277">
        <v>2</v>
      </c>
    </row>
    <row r="278" spans="1:203" x14ac:dyDescent="0.25">
      <c r="A278" t="s">
        <v>29</v>
      </c>
      <c r="B278">
        <f t="shared" ref="B278:AE278" si="2">SUM(B8:B276)</f>
        <v>266</v>
      </c>
      <c r="C278">
        <f t="shared" si="2"/>
        <v>345</v>
      </c>
      <c r="D278">
        <f t="shared" si="2"/>
        <v>372</v>
      </c>
      <c r="E278">
        <f t="shared" si="2"/>
        <v>512</v>
      </c>
      <c r="F278">
        <f t="shared" si="2"/>
        <v>555</v>
      </c>
      <c r="G278">
        <f t="shared" si="2"/>
        <v>581</v>
      </c>
      <c r="H278">
        <f t="shared" si="2"/>
        <v>632</v>
      </c>
      <c r="I278">
        <f t="shared" si="2"/>
        <v>740</v>
      </c>
      <c r="J278">
        <f t="shared" si="2"/>
        <v>730</v>
      </c>
      <c r="K278">
        <f t="shared" si="2"/>
        <v>856</v>
      </c>
      <c r="L278">
        <f t="shared" si="2"/>
        <v>916</v>
      </c>
      <c r="M278">
        <f t="shared" si="2"/>
        <v>975</v>
      </c>
      <c r="N278">
        <f t="shared" si="2"/>
        <v>1009</v>
      </c>
      <c r="O278">
        <f t="shared" si="2"/>
        <v>1075</v>
      </c>
      <c r="P278">
        <f t="shared" si="2"/>
        <v>1154</v>
      </c>
      <c r="Q278">
        <f t="shared" si="2"/>
        <v>1231</v>
      </c>
      <c r="R278">
        <f t="shared" si="2"/>
        <v>1355</v>
      </c>
      <c r="S278">
        <f t="shared" si="2"/>
        <v>1487</v>
      </c>
      <c r="T278">
        <f t="shared" si="2"/>
        <v>1579</v>
      </c>
      <c r="U278">
        <f t="shared" si="2"/>
        <v>1653</v>
      </c>
      <c r="V278">
        <f t="shared" si="2"/>
        <v>1917</v>
      </c>
      <c r="W278">
        <f t="shared" si="2"/>
        <v>2214</v>
      </c>
      <c r="X278">
        <f t="shared" si="2"/>
        <v>2453</v>
      </c>
      <c r="Y278">
        <f t="shared" si="2"/>
        <v>2631</v>
      </c>
      <c r="Z278">
        <f t="shared" si="2"/>
        <v>2874</v>
      </c>
      <c r="AA278">
        <f t="shared" si="2"/>
        <v>2965</v>
      </c>
      <c r="AB278" s="9">
        <f t="shared" si="2"/>
        <v>2975</v>
      </c>
      <c r="AC278" s="9">
        <f t="shared" si="2"/>
        <v>3070</v>
      </c>
      <c r="AD278">
        <f t="shared" si="2"/>
        <v>3175</v>
      </c>
      <c r="AE278">
        <f t="shared" si="2"/>
        <v>3214</v>
      </c>
      <c r="AF278">
        <f t="shared" ref="AF278:AQ278" si="3">SUM(AF8:AF271)</f>
        <v>3801</v>
      </c>
      <c r="AG278" s="9">
        <f t="shared" si="3"/>
        <v>4271</v>
      </c>
      <c r="AH278" s="9">
        <f t="shared" si="3"/>
        <v>4522</v>
      </c>
      <c r="AI278" s="9">
        <f t="shared" si="3"/>
        <v>4550</v>
      </c>
      <c r="AJ278" s="9">
        <f t="shared" si="3"/>
        <v>4611</v>
      </c>
      <c r="AK278" s="9">
        <f t="shared" si="3"/>
        <v>4694</v>
      </c>
      <c r="AL278" s="9">
        <f t="shared" si="3"/>
        <v>4770</v>
      </c>
      <c r="AM278" s="11">
        <f t="shared" si="3"/>
        <v>4737</v>
      </c>
      <c r="AN278" s="9">
        <f t="shared" si="3"/>
        <v>4785</v>
      </c>
      <c r="AO278" s="9">
        <f t="shared" si="3"/>
        <v>4859</v>
      </c>
      <c r="AP278" s="9">
        <f t="shared" si="3"/>
        <v>4899</v>
      </c>
      <c r="AQ278" s="9">
        <f t="shared" si="3"/>
        <v>4935</v>
      </c>
      <c r="AR278" s="9">
        <f t="shared" ref="AR278:AY278" si="4">SUM(AR6:AR269)</f>
        <v>5015</v>
      </c>
      <c r="AS278" s="9">
        <f t="shared" si="4"/>
        <v>5113</v>
      </c>
      <c r="AT278" s="9">
        <f t="shared" si="4"/>
        <v>5188</v>
      </c>
      <c r="AU278" s="9">
        <f t="shared" si="4"/>
        <v>5273</v>
      </c>
      <c r="AV278" s="9">
        <f t="shared" si="4"/>
        <v>5302</v>
      </c>
      <c r="AW278" s="9">
        <f t="shared" si="4"/>
        <v>5314</v>
      </c>
      <c r="AX278" s="9">
        <f t="shared" si="4"/>
        <v>5338</v>
      </c>
      <c r="AY278" s="9">
        <f t="shared" si="4"/>
        <v>5415</v>
      </c>
      <c r="AZ278">
        <f t="shared" ref="AZ278:CC278" si="5">SUM(AZ8:AZ270)</f>
        <v>5638</v>
      </c>
      <c r="BA278">
        <f t="shared" si="5"/>
        <v>5686</v>
      </c>
      <c r="BB278">
        <f t="shared" si="5"/>
        <v>5825</v>
      </c>
      <c r="BC278">
        <f t="shared" si="5"/>
        <v>5904</v>
      </c>
      <c r="BD278">
        <f t="shared" si="5"/>
        <v>5908</v>
      </c>
      <c r="BE278">
        <f t="shared" si="5"/>
        <v>5944</v>
      </c>
      <c r="BF278">
        <f t="shared" si="5"/>
        <v>6227</v>
      </c>
      <c r="BG278">
        <f t="shared" si="5"/>
        <v>6339</v>
      </c>
      <c r="BH278">
        <f t="shared" si="5"/>
        <v>6374</v>
      </c>
      <c r="BI278">
        <f t="shared" si="5"/>
        <v>6472</v>
      </c>
      <c r="BJ278">
        <f t="shared" si="5"/>
        <v>6537</v>
      </c>
      <c r="BK278">
        <f t="shared" si="5"/>
        <v>6648</v>
      </c>
      <c r="BL278">
        <f t="shared" si="5"/>
        <v>6741</v>
      </c>
      <c r="BM278">
        <f t="shared" si="5"/>
        <v>6819</v>
      </c>
      <c r="BN278">
        <f t="shared" si="5"/>
        <v>6831</v>
      </c>
      <c r="BO278">
        <f t="shared" si="5"/>
        <v>6831</v>
      </c>
      <c r="BP278">
        <f t="shared" si="5"/>
        <v>6857</v>
      </c>
      <c r="BQ278">
        <f t="shared" si="5"/>
        <v>6887</v>
      </c>
      <c r="BR278">
        <f t="shared" si="5"/>
        <v>6881</v>
      </c>
      <c r="BS278">
        <f t="shared" si="5"/>
        <v>6888</v>
      </c>
      <c r="BT278">
        <f t="shared" si="5"/>
        <v>6903</v>
      </c>
      <c r="BU278">
        <f t="shared" si="5"/>
        <v>6916</v>
      </c>
      <c r="BV278">
        <f t="shared" si="5"/>
        <v>6984</v>
      </c>
      <c r="BW278">
        <f t="shared" si="5"/>
        <v>7036</v>
      </c>
      <c r="BX278">
        <f t="shared" si="5"/>
        <v>7045</v>
      </c>
      <c r="BY278">
        <f t="shared" si="5"/>
        <v>7060</v>
      </c>
      <c r="BZ278">
        <f t="shared" si="5"/>
        <v>7073</v>
      </c>
      <c r="CA278">
        <f t="shared" si="5"/>
        <v>7095</v>
      </c>
      <c r="CB278">
        <f t="shared" si="5"/>
        <v>7114</v>
      </c>
      <c r="CC278">
        <f t="shared" si="5"/>
        <v>7148</v>
      </c>
      <c r="CD278">
        <f>SUM(CD8:CD269)</f>
        <v>7162</v>
      </c>
      <c r="CE278">
        <f>SUM(CE8:CE269)</f>
        <v>7262</v>
      </c>
      <c r="CF278">
        <f>SUM(CF8:CF269)</f>
        <v>7282</v>
      </c>
      <c r="CG278">
        <f t="shared" ref="CG278:DQ278" si="6">SUM(CG6:CG269)</f>
        <v>7363</v>
      </c>
      <c r="CH278">
        <f t="shared" si="6"/>
        <v>7443</v>
      </c>
      <c r="CI278">
        <f t="shared" si="6"/>
        <v>7532</v>
      </c>
      <c r="CJ278">
        <f t="shared" si="6"/>
        <v>7617</v>
      </c>
      <c r="CK278">
        <f t="shared" si="6"/>
        <v>7797</v>
      </c>
      <c r="CL278">
        <f t="shared" si="6"/>
        <v>7874</v>
      </c>
      <c r="CM278">
        <f t="shared" si="6"/>
        <v>7923</v>
      </c>
      <c r="CN278">
        <f t="shared" si="6"/>
        <v>8197</v>
      </c>
      <c r="CO278">
        <f t="shared" si="6"/>
        <v>8305</v>
      </c>
      <c r="CP278">
        <f t="shared" si="6"/>
        <v>8530</v>
      </c>
      <c r="CQ278">
        <f t="shared" si="6"/>
        <v>8750</v>
      </c>
      <c r="CR278">
        <f t="shared" si="6"/>
        <v>8948</v>
      </c>
      <c r="CS278">
        <f t="shared" si="6"/>
        <v>9030</v>
      </c>
      <c r="CT278">
        <f t="shared" si="6"/>
        <v>9223</v>
      </c>
      <c r="CU278">
        <f t="shared" si="6"/>
        <v>9529</v>
      </c>
      <c r="CV278">
        <f t="shared" si="6"/>
        <v>9730</v>
      </c>
      <c r="CW278">
        <f t="shared" si="6"/>
        <v>9874</v>
      </c>
      <c r="CX278">
        <f t="shared" si="6"/>
        <v>10068</v>
      </c>
      <c r="CY278">
        <f t="shared" si="6"/>
        <v>10257</v>
      </c>
      <c r="CZ278">
        <f t="shared" si="6"/>
        <v>10302</v>
      </c>
      <c r="DA278">
        <f t="shared" si="6"/>
        <v>10641</v>
      </c>
      <c r="DB278">
        <f t="shared" si="6"/>
        <v>10811</v>
      </c>
      <c r="DC278">
        <f t="shared" si="6"/>
        <v>11033</v>
      </c>
      <c r="DD278">
        <f t="shared" si="6"/>
        <v>11319</v>
      </c>
      <c r="DE278">
        <f t="shared" si="6"/>
        <v>11391</v>
      </c>
      <c r="DF278">
        <f t="shared" si="6"/>
        <v>11418</v>
      </c>
      <c r="DG278">
        <f t="shared" si="6"/>
        <v>11625</v>
      </c>
      <c r="DH278">
        <f t="shared" si="6"/>
        <v>11745</v>
      </c>
      <c r="DI278">
        <f t="shared" si="6"/>
        <v>11830</v>
      </c>
      <c r="DJ278">
        <f t="shared" si="6"/>
        <v>11882</v>
      </c>
      <c r="DK278">
        <f t="shared" si="6"/>
        <v>11905</v>
      </c>
      <c r="DL278">
        <f t="shared" si="6"/>
        <v>12061</v>
      </c>
      <c r="DM278">
        <f t="shared" si="6"/>
        <v>12272</v>
      </c>
      <c r="DN278">
        <f t="shared" si="6"/>
        <v>12249</v>
      </c>
      <c r="DO278">
        <f t="shared" si="6"/>
        <v>12293</v>
      </c>
      <c r="DP278">
        <f t="shared" si="6"/>
        <v>12308</v>
      </c>
      <c r="DQ278">
        <f t="shared" si="6"/>
        <v>12281</v>
      </c>
      <c r="DR278">
        <f t="shared" ref="DR278:EL278" si="7">SUM(DR6:DR268)</f>
        <v>12497</v>
      </c>
      <c r="DS278">
        <f t="shared" si="7"/>
        <v>12621</v>
      </c>
      <c r="DT278">
        <f t="shared" si="7"/>
        <v>12666</v>
      </c>
      <c r="DU278">
        <f t="shared" si="7"/>
        <v>12704</v>
      </c>
      <c r="DV278">
        <f t="shared" si="7"/>
        <v>12737</v>
      </c>
      <c r="DW278">
        <f t="shared" si="7"/>
        <v>12828</v>
      </c>
      <c r="DX278">
        <f t="shared" si="7"/>
        <v>12886</v>
      </c>
      <c r="DY278">
        <f t="shared" si="7"/>
        <v>12994</v>
      </c>
      <c r="DZ278">
        <f t="shared" si="7"/>
        <v>13146</v>
      </c>
      <c r="EA278">
        <f t="shared" si="7"/>
        <v>13280</v>
      </c>
      <c r="EB278">
        <f t="shared" si="7"/>
        <v>13342</v>
      </c>
      <c r="EC278">
        <f t="shared" si="7"/>
        <v>13371</v>
      </c>
      <c r="ED278">
        <f t="shared" si="7"/>
        <v>13415</v>
      </c>
      <c r="EE278">
        <f t="shared" si="7"/>
        <v>13511</v>
      </c>
      <c r="EF278">
        <f t="shared" si="7"/>
        <v>13565</v>
      </c>
      <c r="EG278">
        <f t="shared" si="7"/>
        <v>13731</v>
      </c>
      <c r="EH278">
        <f t="shared" si="7"/>
        <v>13774</v>
      </c>
      <c r="EI278">
        <f t="shared" si="7"/>
        <v>13890</v>
      </c>
      <c r="EJ278">
        <f t="shared" si="7"/>
        <v>13953</v>
      </c>
      <c r="EK278">
        <f t="shared" si="7"/>
        <v>14180</v>
      </c>
      <c r="EL278">
        <f t="shared" si="7"/>
        <v>14301</v>
      </c>
      <c r="EM278">
        <v>14328</v>
      </c>
      <c r="EN278">
        <v>14397</v>
      </c>
      <c r="EO278">
        <v>14468</v>
      </c>
      <c r="EP278">
        <v>14495</v>
      </c>
      <c r="EQ278">
        <v>14556</v>
      </c>
      <c r="ER278">
        <v>14693</v>
      </c>
      <c r="ES278">
        <v>14761</v>
      </c>
      <c r="ET278">
        <v>14952</v>
      </c>
      <c r="EU278">
        <v>15040</v>
      </c>
      <c r="EV278">
        <v>15144</v>
      </c>
      <c r="EW278">
        <v>15208</v>
      </c>
      <c r="EX278">
        <v>15292</v>
      </c>
      <c r="EY278">
        <v>15390</v>
      </c>
      <c r="EZ278">
        <v>15570</v>
      </c>
      <c r="FA278">
        <v>15705</v>
      </c>
      <c r="FB278">
        <v>16086</v>
      </c>
      <c r="FC278">
        <v>16173</v>
      </c>
      <c r="FD278">
        <v>16263</v>
      </c>
      <c r="FE278">
        <v>16381</v>
      </c>
      <c r="FF278">
        <v>16447</v>
      </c>
      <c r="FG278">
        <f t="shared" ref="FG278:FN278" si="8">SUM(FG6:FG269)</f>
        <v>16595</v>
      </c>
      <c r="FH278">
        <f t="shared" si="8"/>
        <v>16919</v>
      </c>
      <c r="FI278">
        <f t="shared" si="8"/>
        <v>16988</v>
      </c>
      <c r="FJ278">
        <f t="shared" si="8"/>
        <v>17012</v>
      </c>
      <c r="FK278">
        <f t="shared" si="8"/>
        <v>17033</v>
      </c>
      <c r="FL278">
        <f t="shared" si="8"/>
        <v>17217</v>
      </c>
      <c r="FM278">
        <f t="shared" si="8"/>
        <v>17300</v>
      </c>
      <c r="FN278">
        <f t="shared" si="8"/>
        <v>17329</v>
      </c>
      <c r="FO278">
        <v>17669</v>
      </c>
      <c r="FP278">
        <v>17902</v>
      </c>
      <c r="FQ278">
        <v>18196</v>
      </c>
      <c r="FR278">
        <v>18365</v>
      </c>
      <c r="FS278">
        <f>SUM(FS6:FS269)</f>
        <v>18473</v>
      </c>
      <c r="FT278">
        <f>SUM(FT6:FT269)</f>
        <v>18749</v>
      </c>
      <c r="FU278">
        <f>SUM(FU6:FU269)</f>
        <v>18877</v>
      </c>
      <c r="FV278">
        <f>SUM(FV6:FV269)</f>
        <v>19005</v>
      </c>
      <c r="FW278">
        <f>SUM(FW6:FW269)</f>
        <v>19147</v>
      </c>
      <c r="FX278">
        <v>19419</v>
      </c>
      <c r="FY278">
        <v>19567</v>
      </c>
      <c r="FZ278">
        <v>19809</v>
      </c>
      <c r="GA278">
        <v>19933</v>
      </c>
      <c r="GB278">
        <v>20119</v>
      </c>
      <c r="GC278">
        <f>SUM(GC6:GC268)</f>
        <v>20407</v>
      </c>
      <c r="GD278">
        <f>SUM(GD6:GD268)</f>
        <v>20682</v>
      </c>
      <c r="GE278">
        <f>SUM(GE6:GE268)</f>
        <v>20878</v>
      </c>
      <c r="GF278">
        <f>SUM(GF6:GF268)</f>
        <v>21031</v>
      </c>
      <c r="GG278">
        <f>SUM(GG6:GG268)</f>
        <v>21233</v>
      </c>
      <c r="GH278">
        <v>21811</v>
      </c>
      <c r="GI278">
        <v>22183</v>
      </c>
      <c r="GJ278">
        <v>22720</v>
      </c>
      <c r="GK278">
        <v>23082</v>
      </c>
      <c r="GL278">
        <f>SUM(GL6:GL269)</f>
        <v>23829</v>
      </c>
      <c r="GM278">
        <f>SUM(GM6:GM269)</f>
        <v>24141</v>
      </c>
      <c r="GN278">
        <f>SUM(GN6:GN269)</f>
        <v>24446</v>
      </c>
      <c r="GO278">
        <f>SUM(GO6:GO269)</f>
        <v>24907</v>
      </c>
      <c r="GP278">
        <f>SUM(GP6:GP269)</f>
        <v>25187</v>
      </c>
      <c r="GQ278">
        <v>25894</v>
      </c>
      <c r="GR278">
        <v>26565</v>
      </c>
      <c r="GS278">
        <v>27032</v>
      </c>
      <c r="GT278">
        <v>27669</v>
      </c>
      <c r="GU278">
        <f>SUM(GU6:GU270)</f>
        <v>28290</v>
      </c>
    </row>
    <row r="279" spans="1:203" x14ac:dyDescent="0.25">
      <c r="B279" t="s">
        <v>60</v>
      </c>
      <c r="AN279" s="10"/>
      <c r="AQ279" s="10"/>
      <c r="DQ279" s="24"/>
    </row>
    <row r="280" spans="1:203" ht="30" x14ac:dyDescent="0.25">
      <c r="A280" s="2" t="s">
        <v>291</v>
      </c>
      <c r="B280" t="s">
        <v>226</v>
      </c>
    </row>
  </sheetData>
  <sortState xmlns:xlrd2="http://schemas.microsoft.com/office/spreadsheetml/2017/richdata2" ref="A6:GU268">
    <sortCondition descending="1" ref="GU6:GU268"/>
  </sortState>
  <mergeCells count="7">
    <mergeCell ref="AR274:AY277"/>
    <mergeCell ref="B3:I3"/>
    <mergeCell ref="C1:H1"/>
    <mergeCell ref="C2:H2"/>
    <mergeCell ref="J1:L1"/>
    <mergeCell ref="J2:U2"/>
    <mergeCell ref="N1:U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The 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Anne</dc:creator>
  <cp:lastModifiedBy>Guernsey, Alison K</cp:lastModifiedBy>
  <cp:lastPrinted>2020-05-09T00:06:12Z</cp:lastPrinted>
  <dcterms:created xsi:type="dcterms:W3CDTF">2020-04-14T21:40:02Z</dcterms:created>
  <dcterms:modified xsi:type="dcterms:W3CDTF">2020-12-15T00:04:08Z</dcterms:modified>
</cp:coreProperties>
</file>